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miriam_batlova_agentura-api_org/Documents/Plocha/"/>
    </mc:Choice>
  </mc:AlternateContent>
  <xr:revisionPtr revIDLastSave="0" documentId="8_{E4201BE3-0AEA-4415-8A47-8F21D234AE84}" xr6:coauthVersionLast="47" xr6:coauthVersionMax="47" xr10:uidLastSave="{00000000-0000-0000-0000-000000000000}"/>
  <bookViews>
    <workbookView xWindow="-120" yWindow="-120" windowWidth="38640" windowHeight="21120" tabRatio="817" activeTab="1" xr2:uid="{D4828996-F68F-4560-A4AE-5BD92DB7D0D2}"/>
  </bookViews>
  <sheets>
    <sheet name="Úvodní strana" sheetId="14" r:id="rId1"/>
    <sheet name="PRVNÍ KROK - vyplnit Subjekty" sheetId="10" r:id="rId2"/>
    <sheet name="Pokyny pro vyplnění" sheetId="1" r:id="rId3"/>
    <sheet name="Osobní náklady" sheetId="3" r:id="rId4"/>
    <sheet name="ISPV - mzdová sféra ČR" sheetId="4" r:id="rId5"/>
    <sheet name="ISPV - platová sféra ČR" sheetId="5" r:id="rId6"/>
    <sheet name="Externí služby" sheetId="8" r:id="rId7"/>
    <sheet name="Materiál" sheetId="7" r:id="rId8"/>
    <sheet name="Odpisy" sheetId="9" r:id="rId9"/>
    <sheet name="Rozpočet" sheetId="6" r:id="rId10"/>
    <sheet name="Pomůcka" sheetId="13" state="hidden" r:id="rId11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6" l="1"/>
  <c r="B60" i="6"/>
  <c r="B61" i="6"/>
  <c r="B62" i="6"/>
  <c r="B58" i="6"/>
  <c r="B28" i="6"/>
  <c r="B29" i="6"/>
  <c r="B30" i="6"/>
  <c r="B31" i="6"/>
  <c r="B27" i="6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7" i="3"/>
  <c r="J6" i="9" l="1"/>
  <c r="K6" i="9" s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G13" i="7"/>
  <c r="G14" i="7"/>
  <c r="G15" i="7"/>
  <c r="G16" i="7"/>
  <c r="G20" i="7"/>
  <c r="G21" i="7"/>
  <c r="G22" i="7"/>
  <c r="G23" i="7"/>
  <c r="G24" i="7"/>
  <c r="G28" i="7"/>
  <c r="G29" i="7"/>
  <c r="G30" i="7"/>
  <c r="G31" i="7"/>
  <c r="G32" i="7"/>
  <c r="F7" i="7"/>
  <c r="G7" i="7" s="1"/>
  <c r="F8" i="7"/>
  <c r="G8" i="7" s="1"/>
  <c r="F9" i="7"/>
  <c r="G9" i="7" s="1"/>
  <c r="F10" i="7"/>
  <c r="G10" i="7" s="1"/>
  <c r="F11" i="7"/>
  <c r="G11" i="7" s="1"/>
  <c r="F12" i="7"/>
  <c r="G12" i="7" s="1"/>
  <c r="F13" i="7"/>
  <c r="F14" i="7"/>
  <c r="F15" i="7"/>
  <c r="F16" i="7"/>
  <c r="F17" i="7"/>
  <c r="G17" i="7" s="1"/>
  <c r="F18" i="7"/>
  <c r="G18" i="7" s="1"/>
  <c r="F19" i="7"/>
  <c r="G19" i="7" s="1"/>
  <c r="F20" i="7"/>
  <c r="F21" i="7"/>
  <c r="F22" i="7"/>
  <c r="F23" i="7"/>
  <c r="F24" i="7"/>
  <c r="F25" i="7"/>
  <c r="G25" i="7" s="1"/>
  <c r="F26" i="7"/>
  <c r="G26" i="7" s="1"/>
  <c r="F27" i="7"/>
  <c r="G27" i="7" s="1"/>
  <c r="F28" i="7"/>
  <c r="F29" i="7"/>
  <c r="F30" i="7"/>
  <c r="F31" i="7"/>
  <c r="F32" i="7"/>
  <c r="F33" i="7"/>
  <c r="G33" i="7" s="1"/>
  <c r="F34" i="7"/>
  <c r="G34" i="7" s="1"/>
  <c r="F35" i="7"/>
  <c r="G35" i="7" s="1"/>
  <c r="F6" i="7"/>
  <c r="G6" i="7" s="1"/>
  <c r="G10" i="8"/>
  <c r="G11" i="8"/>
  <c r="G12" i="8"/>
  <c r="G13" i="8"/>
  <c r="G14" i="8"/>
  <c r="G18" i="8"/>
  <c r="G19" i="8"/>
  <c r="G20" i="8"/>
  <c r="G21" i="8"/>
  <c r="G22" i="8"/>
  <c r="G26" i="8"/>
  <c r="G27" i="8"/>
  <c r="G28" i="8"/>
  <c r="G29" i="8"/>
  <c r="G30" i="8"/>
  <c r="G34" i="8"/>
  <c r="G35" i="8"/>
  <c r="F7" i="8"/>
  <c r="G7" i="8" s="1"/>
  <c r="F8" i="8"/>
  <c r="G8" i="8" s="1"/>
  <c r="F9" i="8"/>
  <c r="G9" i="8" s="1"/>
  <c r="F10" i="8"/>
  <c r="F11" i="8"/>
  <c r="F12" i="8"/>
  <c r="F13" i="8"/>
  <c r="F14" i="8"/>
  <c r="F15" i="8"/>
  <c r="G15" i="8" s="1"/>
  <c r="F16" i="8"/>
  <c r="G16" i="8" s="1"/>
  <c r="F17" i="8"/>
  <c r="G17" i="8" s="1"/>
  <c r="F18" i="8"/>
  <c r="F19" i="8"/>
  <c r="F20" i="8"/>
  <c r="F21" i="8"/>
  <c r="F22" i="8"/>
  <c r="F23" i="8"/>
  <c r="G23" i="8" s="1"/>
  <c r="F24" i="8"/>
  <c r="G24" i="8" s="1"/>
  <c r="F25" i="8"/>
  <c r="G25" i="8" s="1"/>
  <c r="F26" i="8"/>
  <c r="F27" i="8"/>
  <c r="F28" i="8"/>
  <c r="F29" i="8"/>
  <c r="F30" i="8"/>
  <c r="F31" i="8"/>
  <c r="G31" i="8" s="1"/>
  <c r="F32" i="8"/>
  <c r="G32" i="8" s="1"/>
  <c r="F33" i="8"/>
  <c r="G33" i="8" s="1"/>
  <c r="F34" i="8"/>
  <c r="F35" i="8"/>
  <c r="F6" i="8"/>
  <c r="G6" i="8" s="1"/>
  <c r="G25" i="6"/>
  <c r="G23" i="6"/>
  <c r="G24" i="6"/>
  <c r="G22" i="6"/>
  <c r="G21" i="6"/>
  <c r="G20" i="6"/>
  <c r="G19" i="6"/>
  <c r="G18" i="6"/>
  <c r="G17" i="6"/>
  <c r="G16" i="6"/>
  <c r="N7" i="3" l="1"/>
  <c r="O7" i="3" s="1"/>
  <c r="N46" i="3" l="1"/>
  <c r="O46" i="3" s="1"/>
  <c r="N56" i="3"/>
  <c r="O56" i="3" s="1"/>
  <c r="N48" i="3"/>
  <c r="O48" i="3" s="1"/>
  <c r="N40" i="3"/>
  <c r="O40" i="3" s="1"/>
  <c r="N32" i="3"/>
  <c r="O32" i="3" s="1"/>
  <c r="N55" i="3"/>
  <c r="O55" i="3" s="1"/>
  <c r="N54" i="3"/>
  <c r="O54" i="3" s="1"/>
  <c r="N38" i="3"/>
  <c r="O38" i="3" s="1"/>
  <c r="N30" i="3"/>
  <c r="O30" i="3" s="1"/>
  <c r="N22" i="3"/>
  <c r="O22" i="3" s="1"/>
  <c r="N14" i="3"/>
  <c r="O14" i="3" s="1"/>
  <c r="N53" i="3"/>
  <c r="O53" i="3" s="1"/>
  <c r="N45" i="3"/>
  <c r="O45" i="3" s="1"/>
  <c r="N37" i="3"/>
  <c r="O37" i="3" s="1"/>
  <c r="N29" i="3"/>
  <c r="O29" i="3" s="1"/>
  <c r="N21" i="3"/>
  <c r="O21" i="3" s="1"/>
  <c r="N13" i="3"/>
  <c r="O13" i="3" s="1"/>
  <c r="N52" i="3"/>
  <c r="O52" i="3" s="1"/>
  <c r="N44" i="3"/>
  <c r="O44" i="3" s="1"/>
  <c r="N36" i="3"/>
  <c r="O36" i="3"/>
  <c r="N28" i="3"/>
  <c r="O28" i="3" s="1"/>
  <c r="N20" i="3"/>
  <c r="O20" i="3" s="1"/>
  <c r="N51" i="3"/>
  <c r="O51" i="3" s="1"/>
  <c r="N43" i="3"/>
  <c r="O43" i="3" s="1"/>
  <c r="N35" i="3"/>
  <c r="O35" i="3"/>
  <c r="N27" i="3"/>
  <c r="O27" i="3" s="1"/>
  <c r="N19" i="3"/>
  <c r="O19" i="3"/>
  <c r="N50" i="3"/>
  <c r="O50" i="3" s="1"/>
  <c r="N42" i="3"/>
  <c r="O42" i="3" s="1"/>
  <c r="N34" i="3"/>
  <c r="O34" i="3" s="1"/>
  <c r="N26" i="3"/>
  <c r="O26" i="3"/>
  <c r="N18" i="3"/>
  <c r="O18" i="3" s="1"/>
  <c r="N49" i="3"/>
  <c r="O49" i="3" s="1"/>
  <c r="N41" i="3"/>
  <c r="O41" i="3" s="1"/>
  <c r="N33" i="3"/>
  <c r="O33" i="3" s="1"/>
  <c r="N25" i="3"/>
  <c r="O25" i="3" s="1"/>
  <c r="N17" i="3"/>
  <c r="O17" i="3"/>
  <c r="N24" i="3"/>
  <c r="O24" i="3" s="1"/>
  <c r="N16" i="3"/>
  <c r="O16" i="3" s="1"/>
  <c r="N47" i="3"/>
  <c r="O47" i="3" s="1"/>
  <c r="N39" i="3"/>
  <c r="O39" i="3" s="1"/>
  <c r="N31" i="3"/>
  <c r="O31" i="3" s="1"/>
  <c r="N23" i="3"/>
  <c r="O23" i="3" s="1"/>
  <c r="N15" i="3"/>
  <c r="O15" i="3" s="1"/>
  <c r="N12" i="3"/>
  <c r="O12" i="3" s="1"/>
  <c r="N11" i="3"/>
  <c r="O11" i="3" s="1"/>
  <c r="N10" i="3"/>
  <c r="O10" i="3" s="1"/>
  <c r="N9" i="3"/>
  <c r="O9" i="3" s="1"/>
  <c r="N8" i="3"/>
  <c r="O8" i="3" s="1"/>
  <c r="D24" i="6"/>
  <c r="D13" i="6"/>
  <c r="D22" i="6"/>
  <c r="D12" i="6"/>
  <c r="D20" i="6"/>
  <c r="D11" i="6"/>
  <c r="D18" i="6"/>
  <c r="D10" i="6"/>
  <c r="D16" i="6"/>
  <c r="D9" i="6"/>
  <c r="A13" i="6"/>
  <c r="A12" i="6"/>
  <c r="A11" i="6"/>
  <c r="A10" i="6"/>
  <c r="A9" i="6"/>
  <c r="B43" i="6" l="1"/>
  <c r="B12" i="6"/>
  <c r="B41" i="6"/>
  <c r="B10" i="6"/>
  <c r="B44" i="6"/>
  <c r="B13" i="6"/>
  <c r="B42" i="6"/>
  <c r="B11" i="6"/>
  <c r="A50" i="6"/>
  <c r="A49" i="6"/>
  <c r="A54" i="6"/>
  <c r="A53" i="6"/>
  <c r="A52" i="6"/>
  <c r="A25" i="6"/>
  <c r="A24" i="6"/>
  <c r="A23" i="6"/>
  <c r="A22" i="6"/>
  <c r="A21" i="6"/>
  <c r="A68" i="6" l="1"/>
  <c r="A62" i="6"/>
  <c r="A56" i="6"/>
  <c r="A61" i="6"/>
  <c r="A55" i="6"/>
  <c r="A44" i="6"/>
  <c r="A37" i="6"/>
  <c r="A31" i="6"/>
  <c r="A19" i="6"/>
  <c r="A67" i="6"/>
  <c r="A43" i="6"/>
  <c r="A36" i="6"/>
  <c r="A30" i="6"/>
  <c r="A18" i="6"/>
  <c r="A66" i="6"/>
  <c r="A60" i="6"/>
  <c r="A48" i="6"/>
  <c r="A42" i="6"/>
  <c r="A35" i="6"/>
  <c r="A29" i="6"/>
  <c r="A17" i="6"/>
  <c r="A65" i="6"/>
  <c r="A59" i="6"/>
  <c r="A47" i="6"/>
  <c r="A41" i="6"/>
  <c r="A34" i="6"/>
  <c r="A28" i="6"/>
  <c r="A16" i="6"/>
  <c r="A64" i="6"/>
  <c r="A58" i="6"/>
  <c r="A46" i="6"/>
  <c r="A40" i="6"/>
  <c r="A33" i="6"/>
  <c r="A27" i="6"/>
  <c r="A15" i="6"/>
  <c r="B18" i="6" l="1"/>
  <c r="B49" i="6"/>
  <c r="B37" i="6"/>
  <c r="B67" i="6"/>
  <c r="B36" i="6"/>
  <c r="B50" i="6"/>
  <c r="B19" i="6"/>
  <c r="B34" i="6"/>
  <c r="B65" i="6"/>
  <c r="B35" i="6"/>
  <c r="B66" i="6"/>
  <c r="B17" i="6"/>
  <c r="B48" i="6"/>
  <c r="B47" i="6"/>
  <c r="B16" i="6"/>
  <c r="K7" i="9" l="1"/>
  <c r="B68" i="6" s="1"/>
  <c r="K8" i="9"/>
  <c r="K9" i="9"/>
  <c r="K10" i="9"/>
  <c r="K11" i="9"/>
  <c r="K12" i="9"/>
  <c r="K13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B33" i="6"/>
  <c r="B22" i="6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7" i="3"/>
  <c r="F18" i="6" l="1"/>
  <c r="B56" i="6"/>
  <c r="F25" i="6" s="1"/>
  <c r="B25" i="6"/>
  <c r="F24" i="6" s="1"/>
  <c r="B55" i="6"/>
  <c r="F23" i="6" s="1"/>
  <c r="B24" i="6"/>
  <c r="F22" i="6" s="1"/>
  <c r="B54" i="6"/>
  <c r="F21" i="6" s="1"/>
  <c r="B23" i="6"/>
  <c r="F20" i="6" s="1"/>
  <c r="B52" i="6"/>
  <c r="B21" i="6"/>
  <c r="B9" i="6"/>
  <c r="B40" i="6"/>
  <c r="B64" i="6"/>
  <c r="K14" i="9"/>
  <c r="J36" i="9"/>
  <c r="F36" i="7"/>
  <c r="B53" i="6"/>
  <c r="F19" i="6" s="1"/>
  <c r="F36" i="8"/>
  <c r="L6" i="3"/>
  <c r="G36" i="8" l="1"/>
  <c r="G36" i="7"/>
  <c r="B46" i="6"/>
  <c r="B57" i="6" s="1"/>
  <c r="B15" i="6"/>
  <c r="H18" i="6"/>
  <c r="H20" i="6"/>
  <c r="K36" i="9"/>
  <c r="B32" i="6"/>
  <c r="B63" i="6"/>
  <c r="H24" i="6"/>
  <c r="H22" i="6"/>
  <c r="B51" i="6"/>
  <c r="B20" i="6"/>
  <c r="B8" i="6"/>
  <c r="B39" i="6"/>
  <c r="F17" i="6" l="1"/>
  <c r="B26" i="6"/>
  <c r="B14" i="6"/>
  <c r="G10" i="6" l="1"/>
  <c r="G11" i="6"/>
  <c r="G12" i="6"/>
  <c r="G13" i="6"/>
  <c r="B7" i="6"/>
  <c r="G9" i="6"/>
  <c r="F16" i="6"/>
  <c r="F26" i="6" s="1"/>
  <c r="H23" i="6"/>
  <c r="H19" i="6"/>
  <c r="H21" i="6"/>
  <c r="H25" i="6"/>
  <c r="B45" i="6"/>
  <c r="B38" i="6" s="1"/>
  <c r="B5" i="6" l="1"/>
  <c r="G5" i="6" s="1"/>
  <c r="H16" i="6"/>
  <c r="H17" i="6"/>
  <c r="H11" i="6" l="1"/>
  <c r="H13" i="6"/>
  <c r="H10" i="6"/>
  <c r="H12" i="6"/>
  <c r="H9" i="6"/>
  <c r="H26" i="6"/>
  <c r="G7" i="6"/>
  <c r="G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Batlová Miriam</author>
  </authors>
  <commentList>
    <comment ref="D5" authorId="0" shapeId="0" xr:uid="{56A3F503-5C17-404E-9F03-84CBE73C8423}">
      <text>
        <r>
          <rPr>
            <sz val="8"/>
            <color indexed="81"/>
            <rFont val="Calibri"/>
            <family val="2"/>
            <charset val="238"/>
            <scheme val="minor"/>
          </rPr>
          <t>DPP/DPČ uvádějte přepočtem k úvazku 1,0 s tím, že uvedete ve sloupci "H" malý úvazek.</t>
        </r>
      </text>
    </comment>
    <comment ref="J5" authorId="1" shapeId="0" xr:uid="{70F570A8-1553-4977-8EF8-57501A11A104}">
      <text>
        <r>
          <rPr>
            <sz val="8"/>
            <color indexed="81"/>
            <rFont val="Calibri"/>
            <family val="2"/>
            <charset val="238"/>
            <scheme val="minor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<sst xmlns="http://schemas.openxmlformats.org/spreadsheetml/2006/main" count="1493" uniqueCount="781">
  <si>
    <t>Vyplňte správný název subjektů v projektu</t>
  </si>
  <si>
    <t>název žadatele</t>
  </si>
  <si>
    <t>název partnera 1</t>
  </si>
  <si>
    <t>název partnera 2</t>
  </si>
  <si>
    <t>název partnera 3</t>
  </si>
  <si>
    <t>název partnera 4</t>
  </si>
  <si>
    <t>Pokyny pro vyplnění Formuláře</t>
  </si>
  <si>
    <t>Název buňky</t>
  </si>
  <si>
    <t>Pokyny pro vyplnění</t>
  </si>
  <si>
    <t>Pracovní pozice zaměstnance</t>
  </si>
  <si>
    <t>Požadovaná hrubá mzda (Kč/měsíc) k úvazku 1,0</t>
  </si>
  <si>
    <t>Kód CZ-ISCO pozice dle ISPV</t>
  </si>
  <si>
    <t>Hrubá měsíční mzda (Kč/měsíc) k úvazku 1,0 dle 3. kvartilu mezd ISPV</t>
  </si>
  <si>
    <t>Hodnota 3. kvartilu uvedená v ISPV - mzdová/platová sféra ČR odpovídající vybranému Kódu CZ-ISCO pozice.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</si>
  <si>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</si>
  <si>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</si>
  <si>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</si>
  <si>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</si>
  <si>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Úprava dle výběrové komise</t>
  </si>
  <si>
    <t>Celková výše osobních nákladů zahrnutých do způsobilých výdajů za zaměstnance.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</si>
  <si>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</si>
  <si>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</si>
  <si>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</si>
  <si>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</si>
  <si>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</si>
  <si>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</si>
  <si>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</si>
  <si>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</si>
  <si>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Kód CZ - ISCO pozice dle ISPV</t>
  </si>
  <si>
    <t>Úprava dle výběrové komise
(žadatel nevyplňuje)</t>
  </si>
  <si>
    <t>Celková výše mzdových výdajů zahrnutých do způsobilých výdajů za zaměstnance</t>
  </si>
  <si>
    <t>Zdůvodnění:
- výše úvazku
- délky zapojení na projektu 
- požadované hrubé mzdy</t>
  </si>
  <si>
    <t>Celková výše mzdových výdajů zahrnutých do způsobilých výdajů v projektu</t>
  </si>
  <si>
    <t>Indikativní podíl PV na úvazku pozice za celý projektu v %</t>
  </si>
  <si>
    <t>PV - výše osobních nákladů zahrnutých do způsobilých výdajů za zaměstnance</t>
  </si>
  <si>
    <t>EV - výše osobních nákladů zahrnutých do způsobilých výdajů za zaměstnance</t>
  </si>
  <si>
    <t>Hrubá měsíční mzda (Kč/měsíc) k úvazku 1,0 dle 9. decilu mezd ISPV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</si>
  <si>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</si>
  <si>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</si>
  <si>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</si>
  <si>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</si>
  <si>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</si>
  <si>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</si>
  <si>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</si>
  <si>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</si>
  <si>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</si>
  <si>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</si>
  <si>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</si>
  <si>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</si>
  <si>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</si>
  <si>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</si>
  <si>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</si>
  <si>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</si>
  <si>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</si>
  <si>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</si>
  <si>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</si>
  <si>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</si>
  <si>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</si>
  <si>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</si>
  <si>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</si>
  <si>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</si>
  <si>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</si>
  <si>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</si>
  <si>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</si>
  <si>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</si>
  <si>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</si>
  <si>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</si>
  <si>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</si>
  <si>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</si>
  <si>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</si>
  <si>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</si>
  <si>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</si>
  <si>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</si>
  <si>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</si>
  <si>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</si>
  <si>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</si>
  <si>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</si>
  <si>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</si>
  <si>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</si>
  <si>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</si>
  <si>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</si>
  <si>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</si>
  <si>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</si>
  <si>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</si>
  <si>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</si>
  <si>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</si>
  <si>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</si>
  <si>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2023</t>
  </si>
  <si>
    <t>MZS-M8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</si>
  <si>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</si>
  <si>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</si>
  <si>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</si>
  <si>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</si>
  <si>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</si>
  <si>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</si>
  <si>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</si>
  <si>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</si>
  <si>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</si>
  <si>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</si>
  <si>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</si>
  <si>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</si>
  <si>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</si>
  <si>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</si>
  <si>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</si>
  <si>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</si>
  <si>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</si>
  <si>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</si>
  <si>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</si>
  <si>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</si>
  <si>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</si>
  <si>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</si>
  <si>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</si>
  <si>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</si>
  <si>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</si>
  <si>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</si>
  <si>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</si>
  <si>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</si>
  <si>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</si>
  <si>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</si>
  <si>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</si>
  <si>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</si>
  <si>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</si>
  <si>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</si>
  <si>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</si>
  <si>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</si>
  <si>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</si>
  <si>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</si>
  <si>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</si>
  <si>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</si>
  <si>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</si>
  <si>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</si>
  <si>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</si>
  <si>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</si>
  <si>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</si>
  <si>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</si>
  <si>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</si>
  <si>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</si>
  <si>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</si>
  <si>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</si>
  <si>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</si>
  <si>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</si>
  <si>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</si>
  <si>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</si>
  <si>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</si>
  <si>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</si>
  <si>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</si>
  <si>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</si>
  <si>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</si>
  <si>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</si>
  <si>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</si>
  <si>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</si>
  <si>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</si>
  <si>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</si>
  <si>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</si>
  <si>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</si>
  <si>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C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</si>
  <si>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</si>
  <si>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</si>
  <si>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</si>
  <si>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</si>
  <si>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</si>
  <si>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</si>
  <si>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</si>
  <si>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</si>
  <si>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</si>
  <si>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</si>
  <si>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</si>
  <si>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</si>
  <si>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</si>
  <si>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</si>
  <si>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</si>
  <si>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</si>
  <si>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</si>
  <si>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</si>
  <si>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</si>
  <si>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</si>
  <si>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</si>
  <si>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</si>
  <si>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</si>
  <si>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</si>
  <si>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</si>
  <si>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</si>
  <si>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</si>
  <si>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</si>
  <si>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</si>
  <si>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</si>
  <si>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</si>
  <si>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</si>
  <si>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</si>
  <si>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</si>
  <si>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</si>
  <si>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</si>
  <si>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</si>
  <si>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</si>
  <si>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</si>
  <si>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</si>
  <si>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</si>
  <si>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</si>
  <si>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</si>
  <si>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</si>
  <si>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</si>
  <si>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</si>
  <si>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</si>
  <si>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</si>
  <si>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</si>
  <si>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</si>
  <si>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</si>
  <si>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</si>
  <si>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</si>
  <si>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</si>
  <si>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</si>
  <si>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</si>
  <si>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</si>
  <si>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</si>
  <si>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</si>
  <si>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</si>
  <si>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</si>
  <si>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</si>
  <si>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</si>
  <si>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</si>
  <si>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</si>
  <si>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</si>
  <si>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</si>
  <si>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</si>
  <si>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</si>
  <si>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</si>
  <si>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</si>
  <si>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</si>
  <si>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</si>
  <si>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</si>
  <si>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</si>
  <si>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</si>
  <si>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</si>
  <si>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</si>
  <si>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</si>
  <si>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</si>
  <si>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</si>
  <si>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</si>
  <si>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</si>
  <si>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</si>
  <si>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</si>
  <si>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</si>
  <si>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</si>
  <si>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</si>
  <si>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</si>
  <si>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</si>
  <si>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</si>
  <si>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</si>
  <si>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</si>
  <si>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</si>
  <si>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</si>
  <si>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</si>
  <si>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</si>
  <si>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</si>
  <si>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</si>
  <si>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</si>
  <si>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</si>
  <si>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</si>
  <si>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</si>
  <si>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</si>
  <si>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</si>
  <si>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</si>
  <si>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</si>
  <si>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</si>
  <si>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</si>
  <si>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</si>
  <si>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</si>
  <si>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</si>
  <si>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</si>
  <si>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</si>
  <si>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</si>
  <si>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</si>
  <si>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</si>
  <si>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</si>
  <si>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</si>
  <si>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</si>
  <si>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</si>
  <si>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</si>
  <si>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</si>
  <si>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</si>
  <si>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</si>
  <si>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</si>
  <si>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</si>
  <si>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</si>
  <si>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</si>
  <si>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</si>
  <si>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</si>
  <si>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</si>
  <si>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</si>
  <si>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</si>
  <si>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</si>
  <si>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</si>
  <si>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</si>
  <si>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</si>
  <si>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</si>
  <si>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</si>
  <si>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</si>
  <si>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</si>
  <si>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</si>
  <si>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</si>
  <si>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</si>
  <si>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</si>
  <si>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</si>
  <si>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</si>
  <si>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</si>
  <si>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</si>
  <si>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</si>
  <si>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</si>
  <si>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</si>
  <si>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</si>
  <si>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</si>
  <si>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</si>
  <si>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</si>
  <si>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</si>
  <si>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</si>
  <si>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</si>
  <si>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</si>
  <si>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</si>
  <si>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</si>
  <si>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</si>
  <si>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</si>
  <si>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</si>
  <si>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</si>
  <si>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</si>
  <si>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</si>
  <si>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</si>
  <si>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</si>
  <si>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</si>
  <si>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</si>
  <si>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</si>
  <si>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</si>
  <si>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</si>
  <si>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</si>
  <si>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</si>
  <si>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</si>
  <si>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</si>
  <si>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</si>
  <si>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</si>
  <si>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</si>
  <si>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</si>
  <si>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</si>
  <si>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</si>
  <si>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</si>
  <si>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</si>
  <si>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</si>
  <si>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</si>
  <si>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</si>
  <si>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</si>
  <si>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</si>
  <si>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</si>
  <si>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</si>
  <si>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</si>
  <si>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</si>
  <si>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</si>
  <si>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</si>
  <si>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</si>
  <si>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</si>
  <si>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</si>
  <si>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</si>
  <si>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</si>
  <si>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</si>
  <si>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</si>
  <si>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</si>
  <si>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</si>
  <si>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</si>
  <si>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</si>
  <si>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</si>
  <si>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</si>
  <si>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</si>
  <si>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</si>
  <si>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</si>
  <si>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</si>
  <si>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</si>
  <si>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</si>
  <si>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</si>
  <si>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</si>
  <si>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</si>
  <si>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</si>
  <si>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</si>
  <si>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</si>
  <si>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</si>
  <si>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</si>
  <si>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</si>
  <si>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</si>
  <si>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</si>
  <si>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</si>
  <si>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</si>
  <si>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</si>
  <si>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</si>
  <si>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</si>
  <si>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</si>
  <si>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</si>
  <si>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</si>
  <si>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</si>
  <si>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</si>
  <si>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</si>
  <si>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</si>
  <si>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</si>
  <si>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</si>
  <si>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</si>
  <si>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</si>
  <si>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</si>
  <si>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</si>
  <si>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</si>
  <si>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</si>
  <si>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</si>
  <si>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</si>
  <si>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</si>
  <si>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</si>
  <si>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</si>
  <si>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</si>
  <si>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</si>
  <si>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</si>
  <si>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</si>
  <si>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</si>
  <si>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</si>
  <si>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</si>
  <si>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</si>
  <si>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</si>
  <si>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</si>
  <si>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</si>
  <si>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</si>
  <si>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</si>
  <si>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</si>
  <si>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</si>
  <si>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</si>
  <si>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</si>
  <si>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</si>
  <si>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</si>
  <si>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</si>
  <si>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</si>
  <si>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</si>
  <si>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</si>
  <si>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</si>
  <si>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</si>
  <si>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</si>
  <si>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</si>
  <si>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</si>
  <si>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</si>
  <si>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</si>
  <si>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</si>
  <si>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</si>
  <si>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</si>
  <si>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</si>
  <si>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</si>
  <si>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</si>
  <si>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</si>
  <si>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</si>
  <si>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</si>
  <si>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</si>
  <si>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</si>
  <si>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</si>
  <si>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</si>
  <si>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</si>
  <si>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</si>
  <si>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</si>
  <si>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</si>
  <si>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</si>
  <si>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</si>
  <si>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</si>
  <si>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</si>
  <si>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</si>
  <si>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</si>
  <si>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</si>
  <si>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</si>
  <si>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</si>
  <si>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</si>
  <si>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</si>
  <si>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</si>
  <si>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</si>
  <si>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</si>
  <si>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</si>
  <si>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</si>
  <si>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</si>
  <si>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</si>
  <si>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</si>
  <si>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</si>
  <si>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</si>
  <si>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</si>
  <si>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</si>
  <si>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</si>
  <si>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</si>
  <si>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</si>
  <si>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</si>
  <si>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</si>
  <si>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</si>
  <si>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</si>
  <si>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</si>
  <si>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</si>
  <si>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</si>
  <si>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</si>
  <si>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</si>
  <si>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7513 Výrobci mléčných produktů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</si>
  <si>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</si>
  <si>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</si>
  <si>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</si>
  <si>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</si>
  <si>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</si>
  <si>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</si>
  <si>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</si>
  <si>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</si>
  <si>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</si>
  <si>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</si>
  <si>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</si>
  <si>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</si>
  <si>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</si>
  <si>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</si>
  <si>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</si>
  <si>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</si>
  <si>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</si>
  <si>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</si>
  <si>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</si>
  <si>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</si>
  <si>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</si>
  <si>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</si>
  <si>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</si>
  <si>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</si>
  <si>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</si>
  <si>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</si>
  <si>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</si>
  <si>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</si>
  <si>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</si>
  <si>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</si>
  <si>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</si>
  <si>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</si>
  <si>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</si>
  <si>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</si>
  <si>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</si>
  <si>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</si>
  <si>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</si>
  <si>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</si>
  <si>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</si>
  <si>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</si>
  <si>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</si>
  <si>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</si>
  <si>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</si>
  <si>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</si>
  <si>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</si>
  <si>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</si>
  <si>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</si>
  <si>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</si>
  <si>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</si>
  <si>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</si>
  <si>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</si>
  <si>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</si>
  <si>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</si>
  <si>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</si>
  <si>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</si>
  <si>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</si>
  <si>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</si>
  <si>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</si>
  <si>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</si>
  <si>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</si>
  <si>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</si>
  <si>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</si>
  <si>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</si>
  <si>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</si>
  <si>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</si>
  <si>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</si>
  <si>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</si>
  <si>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</si>
  <si>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</si>
  <si>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</si>
  <si>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</si>
  <si>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</si>
  <si>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</si>
  <si>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</si>
  <si>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</si>
  <si>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</si>
  <si>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</si>
  <si>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</si>
  <si>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</si>
  <si>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</si>
  <si>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</si>
  <si>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</si>
  <si>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</si>
  <si>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</si>
  <si>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</si>
  <si>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</si>
  <si>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</si>
  <si>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</si>
  <si>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</si>
  <si>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</si>
  <si>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</si>
  <si>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</si>
  <si>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</si>
  <si>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</si>
  <si>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</si>
  <si>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</si>
  <si>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</si>
  <si>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2023</t>
  </si>
  <si>
    <t>PLS-M8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</si>
  <si>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</si>
  <si>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</si>
  <si>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</si>
  <si>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</si>
  <si>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</si>
  <si>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</si>
  <si>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</si>
  <si>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</si>
  <si>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</si>
  <si>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</si>
  <si>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</si>
  <si>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</si>
  <si>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</si>
  <si>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</si>
  <si>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11203 Nejvyšší představitelé malých společností a institucí 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</si>
  <si>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</si>
  <si>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</si>
  <si>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</si>
  <si>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</si>
  <si>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</si>
  <si>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</si>
  <si>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</si>
  <si>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</si>
  <si>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</si>
  <si>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</si>
  <si>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</si>
  <si>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</si>
  <si>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</si>
  <si>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</si>
  <si>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</si>
  <si>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</si>
  <si>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</si>
  <si>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</si>
  <si>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</si>
  <si>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</si>
  <si>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</si>
  <si>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</si>
  <si>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</si>
  <si>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</si>
  <si>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</si>
  <si>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</si>
  <si>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</si>
  <si>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</si>
  <si>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</si>
  <si>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</si>
  <si>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</si>
  <si>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</si>
  <si>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</si>
  <si>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</si>
  <si>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</si>
  <si>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</si>
  <si>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</si>
  <si>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</si>
  <si>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</si>
  <si>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</si>
  <si>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</si>
  <si>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</si>
  <si>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</si>
  <si>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</si>
  <si>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</si>
  <si>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</si>
  <si>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</si>
  <si>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</si>
  <si>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</si>
  <si>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</si>
  <si>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</si>
  <si>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</si>
  <si>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</si>
  <si>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</si>
  <si>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</si>
  <si>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</si>
  <si>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</si>
  <si>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</si>
  <si>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</si>
  <si>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</si>
  <si>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</si>
  <si>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</si>
  <si>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</si>
  <si>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</si>
  <si>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</si>
  <si>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</si>
  <si>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</si>
  <si>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</si>
  <si>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</si>
  <si>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</si>
  <si>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</si>
  <si>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</si>
  <si>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</si>
  <si>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</si>
  <si>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</si>
  <si>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</si>
  <si>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</si>
  <si>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</si>
  <si>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</si>
  <si>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</si>
  <si>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</si>
  <si>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</si>
  <si>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</si>
  <si>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</si>
  <si>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</si>
  <si>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</si>
  <si>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</si>
  <si>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</si>
  <si>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</si>
  <si>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</si>
  <si>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</si>
  <si>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</si>
  <si>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</si>
  <si>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</si>
  <si>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</si>
  <si>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</si>
  <si>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</si>
  <si>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</si>
  <si>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</si>
  <si>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</si>
  <si>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</si>
  <si>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</si>
  <si>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96131 Uklízeči veřejných prostranství</t>
  </si>
  <si>
    <t>Externí služby</t>
  </si>
  <si>
    <t>Popis externí služby</t>
  </si>
  <si>
    <t>Výše způsobilých výdajů</t>
  </si>
  <si>
    <t>Indikativní podíl PV v %</t>
  </si>
  <si>
    <t>PV - Výše výdajů na externí služby</t>
  </si>
  <si>
    <t>EV - Výše výdajů na externí služby</t>
  </si>
  <si>
    <t>Podrobné zdůvodnění zařazení externí služby do projektu; uvedení způsobu stanovení předpokládané ceny</t>
  </si>
  <si>
    <t>CELKEM</t>
  </si>
  <si>
    <t>Materiál</t>
  </si>
  <si>
    <t>Popis materiálu</t>
  </si>
  <si>
    <t>PV - Výše výdajů na materiál</t>
  </si>
  <si>
    <t>EV - Výše výdajů na materiál</t>
  </si>
  <si>
    <t>Podrobné zdůvodnění zařazení materiálu do projektu, zdůvodnění předpokládaného množství; uvedení způsobu stanovení předpokládané ceny</t>
  </si>
  <si>
    <t>Odpisy</t>
  </si>
  <si>
    <t>Popis technologie/zařízení</t>
  </si>
  <si>
    <t>Pořizovací (předpokládaná pořizovací) cena dané technologie/zařízení</t>
  </si>
  <si>
    <t>Procentuální využití technologie/zařízení v projektu</t>
  </si>
  <si>
    <t>Počet měsíců zapojení stroje v projektu</t>
  </si>
  <si>
    <t>Výčet etap, kdy budou odpisy nárokovány</t>
  </si>
  <si>
    <t>PV - Výše výdajů na odpisy</t>
  </si>
  <si>
    <t>EV - Výše výdajů na odpisy</t>
  </si>
  <si>
    <t>Podrobné zdůvodnění zařazení technologie/zařízení do projektu, zdůvodnění předpokládaného množství; uvedení způsobu stanovení předpokládané ceny; zdůvodnění zapojení technologie/zařízení v jednotlivých etapách</t>
  </si>
  <si>
    <t>ROZPOČET</t>
  </si>
  <si>
    <t xml:space="preserve">Kontrola </t>
  </si>
  <si>
    <t xml:space="preserve">Celkové způsobilé výdaje </t>
  </si>
  <si>
    <t>Podíl PV/CZV (max. 30 %)</t>
  </si>
  <si>
    <t>Celkové způsobilé výdaje za průmyslový výzkum (PV) mohou být max. 30 % z celkových způsobilých výdajů projektu. Schválený podíl výdajů kategorie PV na celkových způsobilých výdajích nelze následně měnit .</t>
  </si>
  <si>
    <t>Podíl externí služby/CZV (max. 30 %)</t>
  </si>
  <si>
    <t xml:space="preserve">Max. výše rozpočtové položky Externí služby je 30 %  z celkových způsobilých výdajů. </t>
  </si>
  <si>
    <t>Celkové způsobilé výdaje - průmyslový výzkum</t>
  </si>
  <si>
    <t>Podíl odpisy/CZV (max. 20 %)</t>
  </si>
  <si>
    <t xml:space="preserve">Max. výše rozpočtové položky Odpisy je 20 %  z celkových způsobilých výdajů. </t>
  </si>
  <si>
    <t>Externí služby - PV</t>
  </si>
  <si>
    <t>Název subjektu</t>
  </si>
  <si>
    <t>Velikostní kategorie - zvolte</t>
  </si>
  <si>
    <t>Celkové ZV</t>
  </si>
  <si>
    <t>Podíl jednotlivých subjektů</t>
  </si>
  <si>
    <t>Hlavním žadatelem/příjemcem projektu musí být člen konsorcia s nejvyšším podílem způsobilých výdajů na celkovém rozpočtu projektu (celkových způsobilých výdajích).</t>
  </si>
  <si>
    <t>Ve smyslu Nařízení Komise (EU) č. 651/2014 se musí jednat o účinnou spolupráci 1.) mezi podniky, z nichž alespoň jeden je malým nebo středním podnikem, nebo k této spolupráci dochází alespoň ve dvou členských státech nebo v členském státě a ve státě, který je smluvní stranou Dohody o EHP, a jednotlivý podnik nehradí více než 70 % způsobilých nákladů, nebo 2.) mezi podnikem a jednou nebo více organizacemi pro výzkum a šíření znalostí, jestliže tato organizace nese alespoň 10 % způsobilých nákladů a má právo zveřejňovat výsledky vlastního výzkumu.</t>
  </si>
  <si>
    <t>Osobní náklady - PV</t>
  </si>
  <si>
    <t>ROZPOČET - PŘEHLED</t>
  </si>
  <si>
    <t>ZV</t>
  </si>
  <si>
    <t>MÍRA PODPORY</t>
  </si>
  <si>
    <t>VÝŠE DOTACE</t>
  </si>
  <si>
    <t>V případě splnění definice účinné spolupráce a všech požadovaných parametrů (tj. max. 70 % ZV na jeden subjekt, pokud se jedná o konsorcium, kde je alespoň jeden subjekt MSP, nebo min. 10 % ZV nese organizace pro výzkum a šíření znalostí) může být uplatněn bonus až 10% nebo 15% k mírám podpory jednotlivých účastníků za účinnou spolupráci.</t>
  </si>
  <si>
    <t>PV</t>
  </si>
  <si>
    <t>EV</t>
  </si>
  <si>
    <t>V případě žadatele (a/či tuzemských partnerů) z kategorie velkých podniků (nad 3000 zaměstnanců) je naplněna podmínka účinné spolupráce s MSP. V případě žadatele (a/či tuzemských partnerů) z kategorie velkých podniků je projekt realizován velkými podniky v přímé spolupráci s malými a středními podniky s podmínkou minimální 30% účasti MSP na celkových způsobilých výdajích projektu, nebo s podmínkou 20 % MSP a 10 % výzkumné organizace.</t>
  </si>
  <si>
    <t>Materiál - PV</t>
  </si>
  <si>
    <t>Ostatní režie - PV</t>
  </si>
  <si>
    <t>Odpisy - PV</t>
  </si>
  <si>
    <t>Celkové způsobilé výdaje - experimentální vývoj</t>
  </si>
  <si>
    <t>Externí služby - EV</t>
  </si>
  <si>
    <t>Osobní náklady - EV</t>
  </si>
  <si>
    <t>Materiál - EV</t>
  </si>
  <si>
    <t>Ostatní režie - EV</t>
  </si>
  <si>
    <t>Odpisy - EV</t>
  </si>
  <si>
    <t>Malý podnik bez bonifikace</t>
  </si>
  <si>
    <t>Malý podnik s účinnou spoluprací</t>
  </si>
  <si>
    <t>Střední podnik bez bonifikace</t>
  </si>
  <si>
    <t>Střední podnik s účinnou spoluprací</t>
  </si>
  <si>
    <t>Small mid-cap bez bonifikace</t>
  </si>
  <si>
    <t>Small mid-cap s účinnou spoluprací</t>
  </si>
  <si>
    <t>Mid-cap bez bonifikace</t>
  </si>
  <si>
    <t>Mid-cap s účinnou spoluprací</t>
  </si>
  <si>
    <t>Velký podnik s účinnou spoluprací</t>
  </si>
  <si>
    <t>Výzkumná organizace</t>
  </si>
  <si>
    <t>Slouží pro záznam PM v případě, že je projekt doporučen k financováním dle úpravy výběrovou komisí.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</si>
  <si>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</si>
  <si>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</si>
  <si>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pozice z ISPV - mzdová/platová sféra ČR odpovídající pracovní pozici zaměstnance na projektu. V případě, že se daná pozice v dané databázi nenachází, uvede se kód pozice, který svou povahou nejvíce odpovídá zvolené pracovní pozici zaměstnace.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</si>
</sst>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_K_č"/>
    <numFmt numFmtId="165" formatCode="#,##0.0"/>
    <numFmt numFmtId="166" formatCode="#,##0__"/>
    <numFmt numFmtId="167" formatCode="#,##0.0__"/>
    <numFmt numFmtId="168" formatCode="#,##0\ &quot;Kč&quot;"/>
    <numFmt numFmtId="169" formatCode="#,##0.00\ &quot;Kč&quot;"/>
    <numFmt numFmtId="170" formatCode="#,##0__;\-\ #,##0__;* "/>
  </numFmts>
  <fonts count="5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E53138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9"/>
      <color rgb="FF24242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trike/>
      <sz val="9"/>
      <name val="Calibri Light"/>
      <family val="2"/>
      <charset val="238"/>
    </font>
    <font>
      <b/>
      <strike/>
      <sz val="9"/>
      <color theme="0"/>
      <name val="Calibri Light"/>
      <family val="2"/>
      <charset val="238"/>
    </font>
    <font>
      <strike/>
      <sz val="10"/>
      <color theme="0"/>
      <name val="Calibri Light"/>
      <family val="2"/>
      <charset val="238"/>
    </font>
    <font>
      <sz val="8"/>
      <name val="Calibri Light"/>
      <family val="2"/>
      <charset val="238"/>
    </font>
    <font>
      <sz val="9"/>
      <name val="Calibri Light"/>
      <family val="2"/>
      <charset val="238"/>
    </font>
    <font>
      <b/>
      <sz val="9"/>
      <color theme="0"/>
      <name val="Calibri Light"/>
      <family val="2"/>
      <charset val="238"/>
    </font>
    <font>
      <sz val="10"/>
      <color theme="0"/>
      <name val="Calibri Light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Calibri Light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Futura Bk"/>
      <family val="2"/>
      <charset val="238"/>
    </font>
    <font>
      <b/>
      <sz val="8"/>
      <name val="Calibri Light"/>
      <family val="2"/>
      <charset val="238"/>
    </font>
    <font>
      <b/>
      <sz val="10"/>
      <name val="Calibri Light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7C8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3" fillId="0" borderId="0"/>
    <xf numFmtId="0" fontId="7" fillId="0" borderId="0"/>
    <xf numFmtId="0" fontId="33" fillId="0" borderId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5" fillId="0" borderId="0"/>
  </cellStyleXfs>
  <cellXfs count="3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wrapText="1"/>
    </xf>
    <xf numFmtId="43" fontId="0" fillId="0" borderId="0" xfId="1" applyFont="1" applyAlignment="1">
      <alignment wrapText="1"/>
    </xf>
    <xf numFmtId="0" fontId="6" fillId="6" borderId="1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vertical="center"/>
    </xf>
    <xf numFmtId="0" fontId="6" fillId="6" borderId="17" xfId="0" applyFont="1" applyFill="1" applyBorder="1" applyAlignment="1">
      <alignment horizontal="right" vertical="center"/>
    </xf>
    <xf numFmtId="0" fontId="11" fillId="0" borderId="0" xfId="3" applyFont="1"/>
    <xf numFmtId="0" fontId="13" fillId="0" borderId="0" xfId="2" applyFont="1"/>
    <xf numFmtId="0" fontId="17" fillId="0" borderId="0" xfId="3" applyFont="1"/>
    <xf numFmtId="0" fontId="16" fillId="7" borderId="20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left" vertical="center"/>
    </xf>
    <xf numFmtId="165" fontId="18" fillId="9" borderId="30" xfId="0" applyNumberFormat="1" applyFont="1" applyFill="1" applyBorder="1" applyAlignment="1">
      <alignment horizontal="right" vertical="center" wrapText="1" indent="4"/>
    </xf>
    <xf numFmtId="3" fontId="18" fillId="9" borderId="30" xfId="0" applyNumberFormat="1" applyFont="1" applyFill="1" applyBorder="1" applyAlignment="1">
      <alignment horizontal="right" vertical="center" wrapText="1" indent="3"/>
    </xf>
    <xf numFmtId="3" fontId="18" fillId="9" borderId="30" xfId="0" applyNumberFormat="1" applyFont="1" applyFill="1" applyBorder="1" applyAlignment="1">
      <alignment horizontal="right" vertical="center" wrapText="1" indent="1"/>
    </xf>
    <xf numFmtId="165" fontId="18" fillId="9" borderId="30" xfId="0" applyNumberFormat="1" applyFont="1" applyFill="1" applyBorder="1" applyAlignment="1">
      <alignment horizontal="right" vertical="center" wrapText="1" indent="1"/>
    </xf>
    <xf numFmtId="0" fontId="17" fillId="0" borderId="0" xfId="2" applyFont="1"/>
    <xf numFmtId="0" fontId="18" fillId="0" borderId="30" xfId="0" applyFont="1" applyBorder="1" applyAlignment="1">
      <alignment horizontal="left" vertical="center"/>
    </xf>
    <xf numFmtId="165" fontId="18" fillId="0" borderId="30" xfId="0" applyNumberFormat="1" applyFont="1" applyBorder="1" applyAlignment="1">
      <alignment horizontal="right" vertical="center" wrapText="1" indent="4"/>
    </xf>
    <xf numFmtId="3" fontId="18" fillId="0" borderId="30" xfId="0" applyNumberFormat="1" applyFont="1" applyBorder="1" applyAlignment="1">
      <alignment horizontal="right" vertical="center" wrapText="1" indent="3"/>
    </xf>
    <xf numFmtId="3" fontId="18" fillId="0" borderId="30" xfId="0" applyNumberFormat="1" applyFont="1" applyBorder="1" applyAlignment="1">
      <alignment horizontal="right" vertical="center" wrapText="1" indent="1"/>
    </xf>
    <xf numFmtId="165" fontId="18" fillId="0" borderId="30" xfId="0" applyNumberFormat="1" applyFont="1" applyBorder="1" applyAlignment="1">
      <alignment horizontal="right" vertical="center" wrapText="1" indent="1"/>
    </xf>
    <xf numFmtId="166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22" fillId="6" borderId="17" xfId="0" applyFont="1" applyFill="1" applyBorder="1" applyAlignment="1">
      <alignment vertical="center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0" fillId="0" borderId="1" xfId="0" applyBorder="1"/>
    <xf numFmtId="9" fontId="0" fillId="0" borderId="0" xfId="0" applyNumberFormat="1"/>
    <xf numFmtId="9" fontId="0" fillId="0" borderId="1" xfId="0" applyNumberFormat="1" applyBorder="1"/>
    <xf numFmtId="9" fontId="0" fillId="0" borderId="0" xfId="0" applyNumberFormat="1" applyAlignment="1">
      <alignment horizontal="center"/>
    </xf>
    <xf numFmtId="164" fontId="1" fillId="0" borderId="2" xfId="0" applyNumberFormat="1" applyFont="1" applyBorder="1" applyAlignment="1">
      <alignment wrapText="1"/>
    </xf>
    <xf numFmtId="0" fontId="0" fillId="0" borderId="0" xfId="0" applyAlignment="1">
      <alignment horizontal="right"/>
    </xf>
    <xf numFmtId="168" fontId="0" fillId="0" borderId="0" xfId="0" applyNumberFormat="1" applyAlignment="1">
      <alignment wrapText="1"/>
    </xf>
    <xf numFmtId="168" fontId="0" fillId="0" borderId="1" xfId="0" applyNumberFormat="1" applyBorder="1"/>
    <xf numFmtId="168" fontId="0" fillId="0" borderId="0" xfId="0" applyNumberFormat="1"/>
    <xf numFmtId="0" fontId="0" fillId="0" borderId="34" xfId="0" applyBorder="1"/>
    <xf numFmtId="168" fontId="0" fillId="0" borderId="34" xfId="0" applyNumberFormat="1" applyBorder="1"/>
    <xf numFmtId="9" fontId="0" fillId="0" borderId="34" xfId="0" applyNumberFormat="1" applyBorder="1"/>
    <xf numFmtId="0" fontId="1" fillId="3" borderId="11" xfId="0" applyFont="1" applyFill="1" applyBorder="1" applyAlignment="1">
      <alignment horizontal="center" vertical="center"/>
    </xf>
    <xf numFmtId="168" fontId="1" fillId="3" borderId="11" xfId="0" applyNumberFormat="1" applyFont="1" applyFill="1" applyBorder="1" applyAlignment="1">
      <alignment horizontal="center" vertical="center"/>
    </xf>
    <xf numFmtId="9" fontId="1" fillId="3" borderId="11" xfId="0" applyNumberFormat="1" applyFont="1" applyFill="1" applyBorder="1" applyAlignment="1">
      <alignment horizontal="center" vertical="center"/>
    </xf>
    <xf numFmtId="0" fontId="24" fillId="0" borderId="0" xfId="0" applyFont="1"/>
    <xf numFmtId="0" fontId="0" fillId="0" borderId="42" xfId="0" applyBorder="1"/>
    <xf numFmtId="0" fontId="0" fillId="0" borderId="43" xfId="0" applyBorder="1"/>
    <xf numFmtId="168" fontId="0" fillId="0" borderId="1" xfId="0" applyNumberFormat="1" applyBorder="1" applyAlignment="1">
      <alignment wrapText="1"/>
    </xf>
    <xf numFmtId="168" fontId="0" fillId="0" borderId="11" xfId="0" applyNumberFormat="1" applyBorder="1" applyAlignment="1">
      <alignment wrapText="1"/>
    </xf>
    <xf numFmtId="169" fontId="0" fillId="0" borderId="9" xfId="1" applyNumberFormat="1" applyFont="1" applyBorder="1" applyAlignment="1">
      <alignment wrapText="1"/>
    </xf>
    <xf numFmtId="169" fontId="0" fillId="0" borderId="7" xfId="1" applyNumberFormat="1" applyFont="1" applyBorder="1" applyAlignment="1">
      <alignment wrapText="1"/>
    </xf>
    <xf numFmtId="169" fontId="0" fillId="0" borderId="0" xfId="1" applyNumberFormat="1" applyFont="1" applyAlignment="1">
      <alignment wrapText="1"/>
    </xf>
    <xf numFmtId="169" fontId="0" fillId="0" borderId="0" xfId="0" applyNumberFormat="1" applyAlignment="1">
      <alignment horizontal="right"/>
    </xf>
    <xf numFmtId="0" fontId="1" fillId="0" borderId="0" xfId="0" applyFont="1"/>
    <xf numFmtId="0" fontId="1" fillId="3" borderId="11" xfId="0" applyFont="1" applyFill="1" applyBorder="1" applyAlignment="1">
      <alignment horizontal="center" vertical="center" wrapText="1"/>
    </xf>
    <xf numFmtId="168" fontId="1" fillId="3" borderId="11" xfId="0" applyNumberFormat="1" applyFont="1" applyFill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34" xfId="0" applyBorder="1" applyAlignment="1">
      <alignment wrapText="1"/>
    </xf>
    <xf numFmtId="168" fontId="0" fillId="0" borderId="34" xfId="0" applyNumberFormat="1" applyBorder="1" applyAlignment="1">
      <alignment wrapText="1"/>
    </xf>
    <xf numFmtId="169" fontId="0" fillId="0" borderId="46" xfId="1" applyNumberFormat="1" applyFont="1" applyBorder="1" applyAlignment="1">
      <alignment wrapText="1"/>
    </xf>
    <xf numFmtId="0" fontId="0" fillId="11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4" fillId="1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6" fillId="0" borderId="0" xfId="0" applyFont="1"/>
    <xf numFmtId="0" fontId="24" fillId="13" borderId="34" xfId="0" applyFont="1" applyFill="1" applyBorder="1"/>
    <xf numFmtId="9" fontId="30" fillId="2" borderId="1" xfId="0" applyNumberFormat="1" applyFont="1" applyFill="1" applyBorder="1"/>
    <xf numFmtId="0" fontId="24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169" fontId="0" fillId="5" borderId="34" xfId="0" applyNumberFormat="1" applyFill="1" applyBorder="1" applyAlignment="1">
      <alignment horizontal="right"/>
    </xf>
    <xf numFmtId="0" fontId="0" fillId="3" borderId="34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29" fillId="0" borderId="0" xfId="0" applyFont="1"/>
    <xf numFmtId="0" fontId="1" fillId="3" borderId="35" xfId="0" applyFont="1" applyFill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169" fontId="0" fillId="0" borderId="48" xfId="1" applyNumberFormat="1" applyFont="1" applyBorder="1" applyAlignment="1">
      <alignment wrapText="1"/>
    </xf>
    <xf numFmtId="9" fontId="0" fillId="0" borderId="42" xfId="0" applyNumberFormat="1" applyBorder="1" applyAlignment="1">
      <alignment horizontal="center"/>
    </xf>
    <xf numFmtId="9" fontId="0" fillId="0" borderId="43" xfId="0" applyNumberFormat="1" applyBorder="1" applyAlignment="1">
      <alignment horizontal="center"/>
    </xf>
    <xf numFmtId="0" fontId="0" fillId="0" borderId="51" xfId="0" applyBorder="1"/>
    <xf numFmtId="9" fontId="0" fillId="0" borderId="45" xfId="0" applyNumberFormat="1" applyBorder="1" applyAlignment="1">
      <alignment horizontal="center"/>
    </xf>
    <xf numFmtId="0" fontId="0" fillId="0" borderId="49" xfId="0" applyBorder="1"/>
    <xf numFmtId="169" fontId="0" fillId="5" borderId="50" xfId="0" applyNumberFormat="1" applyFill="1" applyBorder="1" applyAlignment="1">
      <alignment horizontal="right"/>
    </xf>
    <xf numFmtId="0" fontId="0" fillId="0" borderId="32" xfId="0" applyBorder="1"/>
    <xf numFmtId="169" fontId="0" fillId="5" borderId="11" xfId="0" applyNumberFormat="1" applyFill="1" applyBorder="1" applyAlignment="1">
      <alignment horizontal="right"/>
    </xf>
    <xf numFmtId="169" fontId="0" fillId="5" borderId="50" xfId="1" applyNumberFormat="1" applyFont="1" applyFill="1" applyBorder="1" applyAlignment="1">
      <alignment wrapText="1"/>
    </xf>
    <xf numFmtId="169" fontId="32" fillId="5" borderId="1" xfId="0" applyNumberFormat="1" applyFont="1" applyFill="1" applyBorder="1" applyAlignment="1">
      <alignment horizontal="right" vertical="center" wrapText="1"/>
    </xf>
    <xf numFmtId="0" fontId="21" fillId="0" borderId="0" xfId="2" applyFont="1"/>
    <xf numFmtId="0" fontId="12" fillId="0" borderId="0" xfId="4" applyFont="1" applyAlignment="1">
      <alignment horizontal="left" vertical="center"/>
    </xf>
    <xf numFmtId="0" fontId="8" fillId="0" borderId="0" xfId="2" applyFont="1"/>
    <xf numFmtId="0" fontId="10" fillId="0" borderId="0" xfId="3" applyFont="1"/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2" fillId="0" borderId="0" xfId="4" applyFont="1" applyAlignment="1">
      <alignment horizontal="right" vertical="top"/>
    </xf>
    <xf numFmtId="2" fontId="20" fillId="6" borderId="0" xfId="5" applyNumberFormat="1" applyFont="1" applyFill="1" applyAlignment="1">
      <alignment vertical="center"/>
    </xf>
    <xf numFmtId="0" fontId="35" fillId="0" borderId="0" xfId="18"/>
    <xf numFmtId="2" fontId="0" fillId="0" borderId="34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1" xfId="0" applyNumberFormat="1" applyBorder="1" applyAlignment="1">
      <alignment wrapText="1"/>
    </xf>
    <xf numFmtId="2" fontId="0" fillId="0" borderId="0" xfId="0" applyNumberFormat="1" applyAlignment="1">
      <alignment wrapText="1"/>
    </xf>
    <xf numFmtId="169" fontId="24" fillId="12" borderId="1" xfId="0" applyNumberFormat="1" applyFont="1" applyFill="1" applyBorder="1"/>
    <xf numFmtId="169" fontId="1" fillId="3" borderId="1" xfId="0" applyNumberFormat="1" applyFont="1" applyFill="1" applyBorder="1"/>
    <xf numFmtId="169" fontId="0" fillId="11" borderId="1" xfId="0" applyNumberFormat="1" applyFill="1" applyBorder="1"/>
    <xf numFmtId="169" fontId="0" fillId="0" borderId="0" xfId="0" applyNumberFormat="1"/>
    <xf numFmtId="9" fontId="32" fillId="11" borderId="1" xfId="0" applyNumberFormat="1" applyFont="1" applyFill="1" applyBorder="1" applyAlignment="1" applyProtection="1">
      <alignment horizontal="center" vertical="center" wrapText="1"/>
      <protection locked="0"/>
    </xf>
    <xf numFmtId="9" fontId="26" fillId="11" borderId="1" xfId="0" applyNumberFormat="1" applyFont="1" applyFill="1" applyBorder="1" applyAlignment="1" applyProtection="1">
      <alignment horizontal="center"/>
      <protection locked="0"/>
    </xf>
    <xf numFmtId="9" fontId="26" fillId="11" borderId="1" xfId="0" applyNumberFormat="1" applyFont="1" applyFill="1" applyBorder="1" applyAlignment="1" applyProtection="1">
      <alignment horizontal="center" vertical="center" wrapText="1"/>
      <protection locked="0"/>
    </xf>
    <xf numFmtId="169" fontId="0" fillId="11" borderId="42" xfId="0" applyNumberFormat="1" applyFill="1" applyBorder="1" applyAlignment="1">
      <alignment wrapText="1"/>
    </xf>
    <xf numFmtId="169" fontId="0" fillId="11" borderId="42" xfId="0" applyNumberFormat="1" applyFill="1" applyBorder="1"/>
    <xf numFmtId="0" fontId="1" fillId="0" borderId="0" xfId="0" applyFont="1" applyAlignment="1">
      <alignment horizontal="center"/>
    </xf>
    <xf numFmtId="0" fontId="29" fillId="14" borderId="1" xfId="0" applyFont="1" applyFill="1" applyBorder="1" applyAlignment="1">
      <alignment vertical="center"/>
    </xf>
    <xf numFmtId="0" fontId="31" fillId="14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/>
    </xf>
    <xf numFmtId="0" fontId="26" fillId="5" borderId="1" xfId="0" applyFont="1" applyFill="1" applyBorder="1"/>
    <xf numFmtId="169" fontId="25" fillId="5" borderId="1" xfId="0" applyNumberFormat="1" applyFont="1" applyFill="1" applyBorder="1"/>
    <xf numFmtId="10" fontId="0" fillId="0" borderId="1" xfId="0" applyNumberFormat="1" applyBorder="1"/>
    <xf numFmtId="169" fontId="0" fillId="5" borderId="34" xfId="0" applyNumberFormat="1" applyFill="1" applyBorder="1"/>
    <xf numFmtId="169" fontId="0" fillId="5" borderId="1" xfId="0" applyNumberFormat="1" applyFill="1" applyBorder="1"/>
    <xf numFmtId="169" fontId="24" fillId="2" borderId="0" xfId="0" applyNumberFormat="1" applyFont="1" applyFill="1"/>
    <xf numFmtId="169" fontId="1" fillId="3" borderId="11" xfId="0" applyNumberFormat="1" applyFont="1" applyFill="1" applyBorder="1" applyAlignment="1">
      <alignment horizontal="center" vertical="center"/>
    </xf>
    <xf numFmtId="169" fontId="24" fillId="2" borderId="35" xfId="0" applyNumberFormat="1" applyFont="1" applyFill="1" applyBorder="1"/>
    <xf numFmtId="169" fontId="24" fillId="2" borderId="36" xfId="0" applyNumberFormat="1" applyFont="1" applyFill="1" applyBorder="1"/>
    <xf numFmtId="169" fontId="1" fillId="3" borderId="11" xfId="0" applyNumberFormat="1" applyFont="1" applyFill="1" applyBorder="1" applyAlignment="1">
      <alignment horizontal="center" vertical="center" wrapText="1"/>
    </xf>
    <xf numFmtId="169" fontId="0" fillId="5" borderId="1" xfId="0" applyNumberFormat="1" applyFill="1" applyBorder="1" applyAlignment="1">
      <alignment horizontal="right"/>
    </xf>
    <xf numFmtId="0" fontId="1" fillId="3" borderId="0" xfId="0" applyFont="1" applyFill="1" applyAlignment="1">
      <alignment horizontal="center" wrapText="1"/>
    </xf>
    <xf numFmtId="0" fontId="1" fillId="3" borderId="57" xfId="0" applyFont="1" applyFill="1" applyBorder="1" applyAlignment="1">
      <alignment horizontal="center" wrapText="1"/>
    </xf>
    <xf numFmtId="0" fontId="25" fillId="3" borderId="0" xfId="0" applyFont="1" applyFill="1" applyAlignment="1">
      <alignment horizontal="center"/>
    </xf>
    <xf numFmtId="0" fontId="16" fillId="8" borderId="0" xfId="0" applyFont="1" applyFill="1" applyAlignment="1">
      <alignment horizontal="center" vertical="center" wrapText="1"/>
    </xf>
    <xf numFmtId="0" fontId="36" fillId="0" borderId="0" xfId="2" applyFont="1"/>
    <xf numFmtId="0" fontId="36" fillId="0" borderId="0" xfId="3" applyFont="1"/>
    <xf numFmtId="2" fontId="37" fillId="6" borderId="0" xfId="5" applyNumberFormat="1" applyFont="1" applyFill="1" applyAlignment="1">
      <alignment vertical="center"/>
    </xf>
    <xf numFmtId="0" fontId="38" fillId="6" borderId="0" xfId="2" applyFont="1" applyFill="1"/>
    <xf numFmtId="0" fontId="39" fillId="9" borderId="30" xfId="0" applyFont="1" applyFill="1" applyBorder="1" applyAlignment="1">
      <alignment horizontal="left" vertical="center"/>
    </xf>
    <xf numFmtId="165" fontId="39" fillId="9" borderId="30" xfId="0" applyNumberFormat="1" applyFont="1" applyFill="1" applyBorder="1" applyAlignment="1">
      <alignment horizontal="right" vertical="center" wrapText="1" indent="4"/>
    </xf>
    <xf numFmtId="3" fontId="39" fillId="9" borderId="30" xfId="0" applyNumberFormat="1" applyFont="1" applyFill="1" applyBorder="1" applyAlignment="1">
      <alignment horizontal="right" vertical="center" wrapText="1" indent="3"/>
    </xf>
    <xf numFmtId="3" fontId="39" fillId="9" borderId="30" xfId="0" applyNumberFormat="1" applyFont="1" applyFill="1" applyBorder="1" applyAlignment="1">
      <alignment horizontal="right" vertical="center" wrapText="1" indent="1"/>
    </xf>
    <xf numFmtId="165" fontId="39" fillId="9" borderId="30" xfId="0" applyNumberFormat="1" applyFont="1" applyFill="1" applyBorder="1" applyAlignment="1">
      <alignment horizontal="right" vertical="center" wrapText="1" indent="1"/>
    </xf>
    <xf numFmtId="165" fontId="39" fillId="9" borderId="30" xfId="0" applyNumberFormat="1" applyFont="1" applyFill="1" applyBorder="1" applyAlignment="1">
      <alignment horizontal="center" vertical="center" wrapText="1"/>
    </xf>
    <xf numFmtId="0" fontId="40" fillId="0" borderId="0" xfId="2" applyFont="1"/>
    <xf numFmtId="0" fontId="40" fillId="0" borderId="0" xfId="3" applyFont="1"/>
    <xf numFmtId="2" fontId="41" fillId="6" borderId="0" xfId="5" applyNumberFormat="1" applyFont="1" applyFill="1" applyAlignment="1">
      <alignment vertical="center"/>
    </xf>
    <xf numFmtId="0" fontId="42" fillId="6" borderId="0" xfId="2" applyFont="1" applyFill="1"/>
    <xf numFmtId="0" fontId="28" fillId="14" borderId="1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9" fillId="0" borderId="30" xfId="0" applyFont="1" applyBorder="1" applyAlignment="1">
      <alignment horizontal="left" vertical="center"/>
    </xf>
    <xf numFmtId="165" fontId="39" fillId="0" borderId="30" xfId="0" applyNumberFormat="1" applyFont="1" applyBorder="1" applyAlignment="1">
      <alignment horizontal="right" vertical="center" wrapText="1" indent="4"/>
    </xf>
    <xf numFmtId="3" fontId="39" fillId="0" borderId="30" xfId="0" applyNumberFormat="1" applyFont="1" applyBorder="1" applyAlignment="1">
      <alignment horizontal="right" vertical="center" wrapText="1" indent="3"/>
    </xf>
    <xf numFmtId="3" fontId="39" fillId="0" borderId="30" xfId="0" applyNumberFormat="1" applyFont="1" applyBorder="1" applyAlignment="1">
      <alignment horizontal="right" vertical="center" wrapText="1" indent="1"/>
    </xf>
    <xf numFmtId="165" fontId="39" fillId="0" borderId="30" xfId="0" applyNumberFormat="1" applyFont="1" applyBorder="1" applyAlignment="1">
      <alignment horizontal="right" vertical="center" wrapText="1" indent="1"/>
    </xf>
    <xf numFmtId="165" fontId="39" fillId="0" borderId="30" xfId="0" applyNumberFormat="1" applyFont="1" applyBorder="1" applyAlignment="1">
      <alignment horizontal="center" vertical="center" wrapText="1"/>
    </xf>
    <xf numFmtId="0" fontId="40" fillId="0" borderId="0" xfId="6" applyFont="1"/>
    <xf numFmtId="0" fontId="44" fillId="0" borderId="0" xfId="2" applyFont="1"/>
    <xf numFmtId="166" fontId="44" fillId="0" borderId="0" xfId="2" applyNumberFormat="1" applyFont="1"/>
    <xf numFmtId="167" fontId="44" fillId="0" borderId="0" xfId="2" applyNumberFormat="1" applyFont="1" applyAlignment="1">
      <alignment horizontal="right"/>
    </xf>
    <xf numFmtId="0" fontId="6" fillId="16" borderId="17" xfId="0" applyFont="1" applyFill="1" applyBorder="1" applyAlignment="1">
      <alignment vertical="center"/>
    </xf>
    <xf numFmtId="3" fontId="45" fillId="16" borderId="0" xfId="3" applyNumberFormat="1" applyFont="1" applyFill="1" applyAlignment="1">
      <alignment vertical="center"/>
    </xf>
    <xf numFmtId="0" fontId="46" fillId="16" borderId="28" xfId="0" applyFont="1" applyFill="1" applyBorder="1" applyAlignment="1">
      <alignment horizontal="center" vertical="center" wrapText="1"/>
    </xf>
    <xf numFmtId="0" fontId="46" fillId="16" borderId="0" xfId="0" applyFont="1" applyFill="1" applyAlignment="1">
      <alignment horizontal="center" vertical="center" wrapText="1"/>
    </xf>
    <xf numFmtId="3" fontId="47" fillId="16" borderId="30" xfId="0" applyNumberFormat="1" applyFont="1" applyFill="1" applyBorder="1" applyAlignment="1">
      <alignment horizontal="right" vertical="center" wrapText="1" indent="1"/>
    </xf>
    <xf numFmtId="166" fontId="48" fillId="16" borderId="0" xfId="2" applyNumberFormat="1" applyFont="1" applyFill="1"/>
    <xf numFmtId="166" fontId="45" fillId="16" borderId="0" xfId="2" applyNumberFormat="1" applyFont="1" applyFill="1"/>
    <xf numFmtId="3" fontId="49" fillId="16" borderId="0" xfId="3" applyNumberFormat="1" applyFont="1" applyFill="1" applyAlignment="1">
      <alignment horizontal="center" vertical="center"/>
    </xf>
    <xf numFmtId="3" fontId="50" fillId="16" borderId="30" xfId="0" applyNumberFormat="1" applyFont="1" applyFill="1" applyBorder="1" applyAlignment="1">
      <alignment horizontal="right" vertical="center" wrapText="1" indent="1"/>
    </xf>
    <xf numFmtId="2" fontId="0" fillId="17" borderId="50" xfId="0" applyNumberFormat="1" applyFill="1" applyBorder="1" applyAlignment="1">
      <alignment wrapText="1"/>
    </xf>
    <xf numFmtId="2" fontId="0" fillId="17" borderId="11" xfId="0" applyNumberFormat="1" applyFill="1" applyBorder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168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 wrapText="1"/>
    </xf>
    <xf numFmtId="169" fontId="1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17" borderId="34" xfId="0" applyNumberFormat="1" applyFill="1" applyBorder="1"/>
    <xf numFmtId="9" fontId="0" fillId="17" borderId="1" xfId="0" applyNumberFormat="1" applyFill="1" applyBorder="1"/>
    <xf numFmtId="0" fontId="39" fillId="18" borderId="30" xfId="0" applyFont="1" applyFill="1" applyBorder="1" applyAlignment="1">
      <alignment horizontal="left" vertical="center"/>
    </xf>
    <xf numFmtId="165" fontId="39" fillId="18" borderId="30" xfId="0" applyNumberFormat="1" applyFont="1" applyFill="1" applyBorder="1" applyAlignment="1">
      <alignment horizontal="right" vertical="center" wrapText="1" indent="4"/>
    </xf>
    <xf numFmtId="3" fontId="39" fillId="18" borderId="30" xfId="0" applyNumberFormat="1" applyFont="1" applyFill="1" applyBorder="1" applyAlignment="1">
      <alignment horizontal="right" vertical="center" wrapText="1" indent="3"/>
    </xf>
    <xf numFmtId="3" fontId="39" fillId="18" borderId="30" xfId="0" applyNumberFormat="1" applyFont="1" applyFill="1" applyBorder="1" applyAlignment="1">
      <alignment horizontal="right" vertical="center" wrapText="1" indent="1"/>
    </xf>
    <xf numFmtId="3" fontId="47" fillId="18" borderId="30" xfId="0" applyNumberFormat="1" applyFont="1" applyFill="1" applyBorder="1" applyAlignment="1">
      <alignment horizontal="right" vertical="center" wrapText="1" indent="1"/>
    </xf>
    <xf numFmtId="165" fontId="39" fillId="18" borderId="30" xfId="0" applyNumberFormat="1" applyFont="1" applyFill="1" applyBorder="1" applyAlignment="1">
      <alignment horizontal="right" vertical="center" wrapText="1" indent="1"/>
    </xf>
    <xf numFmtId="165" fontId="39" fillId="18" borderId="3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0" fillId="3" borderId="3" xfId="1" applyNumberFormat="1" applyFont="1" applyFill="1" applyBorder="1" applyAlignment="1">
      <alignment horizontal="center" vertical="center" wrapText="1"/>
    </xf>
    <xf numFmtId="0" fontId="0" fillId="3" borderId="6" xfId="1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5" xfId="1" applyNumberFormat="1" applyFont="1" applyFill="1" applyBorder="1" applyAlignment="1">
      <alignment horizontal="center" vertical="center" wrapText="1"/>
    </xf>
    <xf numFmtId="0" fontId="0" fillId="3" borderId="16" xfId="1" applyNumberFormat="1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46" fillId="16" borderId="19" xfId="0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3" fillId="2" borderId="38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25" fillId="3" borderId="40" xfId="0" applyFont="1" applyFill="1" applyBorder="1" applyAlignment="1">
      <alignment horizontal="center"/>
    </xf>
    <xf numFmtId="0" fontId="25" fillId="3" borderId="41" xfId="0" applyFont="1" applyFill="1" applyBorder="1" applyAlignment="1">
      <alignment horizontal="center"/>
    </xf>
    <xf numFmtId="0" fontId="25" fillId="3" borderId="42" xfId="0" applyFont="1" applyFill="1" applyBorder="1" applyAlignment="1">
      <alignment horizontal="center"/>
    </xf>
    <xf numFmtId="0" fontId="26" fillId="11" borderId="33" xfId="0" applyFont="1" applyFill="1" applyBorder="1" applyAlignment="1">
      <alignment horizontal="center" vertical="center" wrapText="1"/>
    </xf>
    <xf numFmtId="0" fontId="26" fillId="11" borderId="34" xfId="0" applyFont="1" applyFill="1" applyBorder="1" applyAlignment="1">
      <alignment horizontal="center" vertical="center" wrapText="1"/>
    </xf>
    <xf numFmtId="0" fontId="28" fillId="14" borderId="33" xfId="0" applyFont="1" applyFill="1" applyBorder="1" applyAlignment="1">
      <alignment horizontal="left" vertical="center" wrapText="1"/>
    </xf>
    <xf numFmtId="0" fontId="28" fillId="14" borderId="47" xfId="0" applyFont="1" applyFill="1" applyBorder="1" applyAlignment="1">
      <alignment horizontal="left" vertical="center" wrapText="1"/>
    </xf>
    <xf numFmtId="0" fontId="28" fillId="14" borderId="34" xfId="0" applyFont="1" applyFill="1" applyBorder="1" applyAlignment="1">
      <alignment horizontal="left" vertical="center" wrapText="1"/>
    </xf>
    <xf numFmtId="0" fontId="31" fillId="14" borderId="33" xfId="0" applyFont="1" applyFill="1" applyBorder="1" applyAlignment="1">
      <alignment horizontal="left" vertical="center" wrapText="1"/>
    </xf>
    <xf numFmtId="0" fontId="31" fillId="14" borderId="34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168" fontId="0" fillId="15" borderId="1" xfId="0" applyNumberFormat="1" applyFill="1" applyBorder="1" applyAlignment="1">
      <alignment horizontal="center" wrapText="1"/>
    </xf>
    <xf numFmtId="0" fontId="24" fillId="13" borderId="33" xfId="0" applyFont="1" applyFill="1" applyBorder="1" applyAlignment="1">
      <alignment horizontal="left" vertical="center"/>
    </xf>
    <xf numFmtId="0" fontId="24" fillId="13" borderId="34" xfId="0" applyFont="1" applyFill="1" applyBorder="1" applyAlignment="1">
      <alignment horizontal="left" vertical="center"/>
    </xf>
    <xf numFmtId="169" fontId="24" fillId="13" borderId="33" xfId="0" applyNumberFormat="1" applyFont="1" applyFill="1" applyBorder="1" applyAlignment="1">
      <alignment horizontal="right" vertical="center"/>
    </xf>
    <xf numFmtId="169" fontId="24" fillId="13" borderId="34" xfId="0" applyNumberFormat="1" applyFont="1" applyFill="1" applyBorder="1" applyAlignment="1">
      <alignment horizontal="right" vertical="center"/>
    </xf>
    <xf numFmtId="10" fontId="25" fillId="0" borderId="1" xfId="0" applyNumberFormat="1" applyFont="1" applyBorder="1" applyAlignment="1">
      <alignment horizontal="center" vertical="center"/>
    </xf>
    <xf numFmtId="0" fontId="24" fillId="13" borderId="40" xfId="0" applyFont="1" applyFill="1" applyBorder="1" applyAlignment="1">
      <alignment horizontal="center" vertical="center"/>
    </xf>
    <xf numFmtId="0" fontId="24" fillId="13" borderId="41" xfId="0" applyFont="1" applyFill="1" applyBorder="1" applyAlignment="1">
      <alignment horizontal="center" vertical="center"/>
    </xf>
    <xf numFmtId="0" fontId="24" fillId="13" borderId="42" xfId="0" applyFont="1" applyFill="1" applyBorder="1" applyAlignment="1">
      <alignment horizontal="center" vertical="center"/>
    </xf>
    <xf numFmtId="10" fontId="24" fillId="13" borderId="1" xfId="0" applyNumberFormat="1" applyFont="1" applyFill="1" applyBorder="1" applyAlignment="1">
      <alignment horizontal="center" vertical="center"/>
    </xf>
    <xf numFmtId="0" fontId="32" fillId="11" borderId="33" xfId="0" applyFont="1" applyFill="1" applyBorder="1" applyAlignment="1">
      <alignment horizontal="center" vertical="center" wrapText="1"/>
    </xf>
    <xf numFmtId="0" fontId="32" fillId="11" borderId="34" xfId="0" applyFont="1" applyFill="1" applyBorder="1" applyAlignment="1">
      <alignment horizontal="center" vertical="center" wrapText="1"/>
    </xf>
    <xf numFmtId="0" fontId="26" fillId="11" borderId="33" xfId="0" applyFont="1" applyFill="1" applyBorder="1" applyAlignment="1">
      <alignment horizontal="center" vertical="center"/>
    </xf>
    <xf numFmtId="0" fontId="26" fillId="11" borderId="34" xfId="0" applyFont="1" applyFill="1" applyBorder="1" applyAlignment="1">
      <alignment horizontal="center" vertical="center"/>
    </xf>
    <xf numFmtId="0" fontId="31" fillId="14" borderId="1" xfId="0" applyFont="1" applyFill="1" applyBorder="1" applyAlignment="1">
      <alignment horizontal="left" vertical="center" wrapText="1"/>
    </xf>
    <xf numFmtId="0" fontId="43" fillId="13" borderId="50" xfId="0" applyFont="1" applyFill="1" applyBorder="1" applyAlignment="1">
      <alignment horizontal="center"/>
    </xf>
    <xf numFmtId="0" fontId="43" fillId="13" borderId="45" xfId="0" applyFont="1" applyFill="1" applyBorder="1" applyAlignment="1">
      <alignment horizontal="center"/>
    </xf>
    <xf numFmtId="0" fontId="26" fillId="5" borderId="40" xfId="0" applyFont="1" applyFill="1" applyBorder="1" applyAlignment="1">
      <alignment horizontal="center" vertical="center" wrapText="1"/>
    </xf>
    <xf numFmtId="0" fontId="26" fillId="5" borderId="41" xfId="0" applyFont="1" applyFill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55" xfId="0" applyFont="1" applyFill="1" applyBorder="1" applyAlignment="1">
      <alignment horizontal="center" vertical="center" wrapText="1"/>
    </xf>
    <xf numFmtId="0" fontId="26" fillId="5" borderId="53" xfId="0" applyFont="1" applyFill="1" applyBorder="1" applyAlignment="1">
      <alignment horizontal="center" vertical="center" wrapText="1"/>
    </xf>
    <xf numFmtId="0" fontId="26" fillId="5" borderId="56" xfId="0" applyFont="1" applyFill="1" applyBorder="1" applyAlignment="1">
      <alignment horizontal="center" vertical="center" wrapText="1"/>
    </xf>
    <xf numFmtId="0" fontId="26" fillId="5" borderId="31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37" xfId="0" applyFont="1" applyFill="1" applyBorder="1" applyAlignment="1">
      <alignment horizontal="center" vertical="center" wrapText="1"/>
    </xf>
    <xf numFmtId="0" fontId="26" fillId="5" borderId="50" xfId="0" applyFont="1" applyFill="1" applyBorder="1" applyAlignment="1">
      <alignment horizontal="center" vertical="center" wrapText="1"/>
    </xf>
    <xf numFmtId="0" fontId="26" fillId="5" borderId="39" xfId="0" applyFont="1" applyFill="1" applyBorder="1" applyAlignment="1">
      <alignment horizontal="center" vertical="center" wrapText="1"/>
    </xf>
    <xf numFmtId="0" fontId="26" fillId="5" borderId="59" xfId="0" applyFont="1" applyFill="1" applyBorder="1" applyAlignment="1">
      <alignment horizontal="center" vertical="center" wrapText="1"/>
    </xf>
  </cellXfs>
  <cellStyles count="19">
    <cellStyle name="celá čísla" xfId="17" xr:uid="{0052E73F-5837-4669-A705-E79D9E0B67C7}"/>
    <cellStyle name="Čárka" xfId="1" builtinId="3"/>
    <cellStyle name="čárky 2" xfId="16" xr:uid="{BDBE5B00-5A88-40E6-B52A-83BAC2654544}"/>
    <cellStyle name="normal" xfId="10" xr:uid="{E7919737-C28C-4F62-8823-FA172F96C3F8}"/>
    <cellStyle name="Normální" xfId="0" builtinId="0"/>
    <cellStyle name="normální 10" xfId="15" xr:uid="{6C3F4230-D76E-421D-B9BF-F022097CD4C1}"/>
    <cellStyle name="Normální 2" xfId="8" xr:uid="{76F49C79-DEC5-4CE5-AD76-4477229BEF9E}"/>
    <cellStyle name="normální 2 2 2 3 2" xfId="12" xr:uid="{EBA7F44B-DAFB-485F-B472-E0E16966E112}"/>
    <cellStyle name="normální 2 3 3" xfId="13" xr:uid="{DDD32CA6-51DD-452E-B75E-9CD142C84ACA}"/>
    <cellStyle name="normální 2 4" xfId="11" xr:uid="{D97E7A0F-E8F7-4FC2-9C54-E3D4A5433292}"/>
    <cellStyle name="normální 3" xfId="2" xr:uid="{FB599AE4-0B40-4097-B7D1-E22E18D3AE20}"/>
    <cellStyle name="Normální 4" xfId="9" xr:uid="{E9B3FD36-F2D9-4762-B809-C274E4A24B8A}"/>
    <cellStyle name="Normální 5" xfId="18" xr:uid="{D9921BE6-ADCE-4E34-86D2-2C9C4D57BD5B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 2" xfId="14" xr:uid="{BFAF639A-BDCC-4458-8BF1-8EE0181AEED7}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FF99CC"/>
          <bgColor rgb="FFFFCCFF"/>
        </patternFill>
      </fill>
    </dxf>
  </dxfs>
  <tableStyles count="0" defaultTableStyle="TableStyleMedium2" defaultPivotStyle="PivotStyleLight16"/>
  <colors>
    <mruColors>
      <color rgb="FFFF7C80"/>
      <color rgb="FF99CCFF"/>
      <color rgb="FFCCEC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856664-46EA-4FB2-BBB0-49D24CD6A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24A45C78-CDF9-4AC6-A2D5-AB8667CE416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A062774E-88C4-4AAF-BF2F-0CD3347B2200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Aplikace – Mezinárodní spolupráce 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9B3DB34-E6A0-483A-845F-582682CE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C1D638-534B-4BDC-9EA2-614FF206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D9B2673-5855-4977-A84E-0C6DFF288140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372E51-4F61-4644-AF86-51AFB9070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38A939-B289-45E3-9543-9C5325DA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2038350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E9CFF2-0965-480F-8A37-C5592055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A2E7-7A97-49F9-8C2B-9A17805951FC}">
  <dimension ref="A1"/>
  <sheetViews>
    <sheetView workbookViewId="0">
      <selection activeCell="T35" sqref="T35"/>
    </sheetView>
  </sheetViews>
  <sheetFormatPr defaultColWidth="9.140625" defaultRowHeight="15.75"/>
  <cols>
    <col min="1" max="16384" width="9.140625" style="114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E57-B36A-4195-ACA6-DEA53DE0F671}">
  <sheetPr>
    <tabColor theme="1"/>
  </sheetPr>
  <dimension ref="A1:L68"/>
  <sheetViews>
    <sheetView topLeftCell="A4" workbookViewId="0">
      <selection activeCell="E9" sqref="E9:F9"/>
    </sheetView>
  </sheetViews>
  <sheetFormatPr defaultColWidth="9.28515625" defaultRowHeight="15"/>
  <cols>
    <col min="1" max="1" width="61.28515625" style="67" customWidth="1"/>
    <col min="2" max="2" width="20.42578125" style="122" customWidth="1"/>
    <col min="3" max="3" width="10.7109375" customWidth="1"/>
    <col min="4" max="4" width="20.28515625" customWidth="1"/>
    <col min="5" max="5" width="13.28515625" customWidth="1"/>
    <col min="6" max="6" width="18.140625" customWidth="1"/>
    <col min="7" max="7" width="16.28515625" customWidth="1"/>
    <col min="8" max="8" width="24.5703125" bestFit="1" customWidth="1"/>
    <col min="9" max="9" width="10.7109375" customWidth="1"/>
    <col min="10" max="10" width="162.28515625" customWidth="1"/>
    <col min="11" max="246" width="15" customWidth="1"/>
  </cols>
  <sheetData>
    <row r="1" spans="1:12">
      <c r="A1" s="201"/>
      <c r="B1" s="201"/>
      <c r="C1" s="201"/>
      <c r="D1" s="201"/>
      <c r="E1" s="201"/>
      <c r="F1" s="201"/>
      <c r="G1" s="201"/>
      <c r="H1" s="201"/>
      <c r="K1" s="38"/>
      <c r="L1" s="38"/>
    </row>
    <row r="2" spans="1:12">
      <c r="A2" s="201"/>
      <c r="B2" s="201"/>
      <c r="C2" s="201"/>
      <c r="D2" s="201"/>
      <c r="E2" s="201"/>
      <c r="F2" s="201"/>
      <c r="G2" s="201"/>
      <c r="H2" s="201"/>
      <c r="K2" s="38"/>
      <c r="L2" s="38"/>
    </row>
    <row r="3" spans="1:12">
      <c r="A3" s="201"/>
      <c r="B3" s="201"/>
      <c r="C3" s="201"/>
      <c r="D3" s="201"/>
      <c r="E3" s="201"/>
      <c r="F3" s="201"/>
      <c r="G3" s="201"/>
      <c r="H3" s="201"/>
      <c r="K3" s="38"/>
      <c r="L3" s="38"/>
    </row>
    <row r="4" spans="1:12">
      <c r="A4" s="287" t="s">
        <v>732</v>
      </c>
      <c r="B4" s="287"/>
      <c r="C4" s="128"/>
      <c r="D4" s="286" t="s">
        <v>733</v>
      </c>
      <c r="E4" s="286"/>
      <c r="F4" s="286"/>
      <c r="G4" s="286"/>
      <c r="H4" s="286"/>
      <c r="I4" s="48"/>
    </row>
    <row r="5" spans="1:12">
      <c r="A5" s="289" t="s">
        <v>734</v>
      </c>
      <c r="B5" s="291">
        <f>B7+B38</f>
        <v>0</v>
      </c>
      <c r="D5" s="294" t="s">
        <v>735</v>
      </c>
      <c r="E5" s="295"/>
      <c r="F5" s="296"/>
      <c r="G5" s="293">
        <f>IFERROR(B7/B5,0)</f>
        <v>0</v>
      </c>
      <c r="H5" s="293"/>
      <c r="I5" s="48"/>
      <c r="J5" s="129" t="s">
        <v>736</v>
      </c>
    </row>
    <row r="6" spans="1:12">
      <c r="A6" s="290"/>
      <c r="B6" s="292"/>
      <c r="D6" s="294" t="s">
        <v>737</v>
      </c>
      <c r="E6" s="295"/>
      <c r="F6" s="296"/>
      <c r="G6" s="297">
        <f>IFERROR((B8+B39)/B5,0)</f>
        <v>0</v>
      </c>
      <c r="H6" s="297"/>
      <c r="J6" s="130" t="s">
        <v>738</v>
      </c>
    </row>
    <row r="7" spans="1:12">
      <c r="A7" s="68" t="s">
        <v>739</v>
      </c>
      <c r="B7" s="119">
        <f>B8+B14+B20+B26+B32</f>
        <v>0</v>
      </c>
      <c r="D7" s="294" t="s">
        <v>740</v>
      </c>
      <c r="E7" s="295"/>
      <c r="F7" s="296"/>
      <c r="G7" s="297">
        <f>IFERROR((B32+B63)/B5,0)</f>
        <v>0</v>
      </c>
      <c r="H7" s="297"/>
      <c r="J7" s="130" t="s">
        <v>741</v>
      </c>
    </row>
    <row r="8" spans="1:12">
      <c r="A8" s="69" t="s">
        <v>742</v>
      </c>
      <c r="B8" s="120">
        <f>SUM(B9:B13)</f>
        <v>0</v>
      </c>
      <c r="D8" s="71" t="s">
        <v>743</v>
      </c>
      <c r="E8" s="303" t="s">
        <v>744</v>
      </c>
      <c r="F8" s="304"/>
      <c r="G8" s="71" t="s">
        <v>745</v>
      </c>
      <c r="H8" s="71" t="s">
        <v>746</v>
      </c>
      <c r="J8" s="80"/>
    </row>
    <row r="9" spans="1:12">
      <c r="A9" s="66">
        <f>'PRVNÍ KROK - vyplnit Subjekty'!B5</f>
        <v>0</v>
      </c>
      <c r="B9" s="121">
        <f>ROUND(SUMIFS('Externí služby'!F6:F35,'Externí služby'!A6:A35,A9),0)</f>
        <v>0</v>
      </c>
      <c r="D9" s="66">
        <f>'PRVNÍ KROK - vyplnit Subjekty'!B5</f>
        <v>0</v>
      </c>
      <c r="E9" s="288"/>
      <c r="F9" s="288"/>
      <c r="G9" s="126">
        <f>SUMIFS(B8:B68,A8:A68,D9)</f>
        <v>0</v>
      </c>
      <c r="H9" s="134">
        <f>IFERROR(G9/B5,0)</f>
        <v>0</v>
      </c>
      <c r="J9" s="161" t="s">
        <v>747</v>
      </c>
    </row>
    <row r="10" spans="1:12">
      <c r="A10" s="66">
        <f>'PRVNÍ KROK - vyplnit Subjekty'!B6</f>
        <v>0</v>
      </c>
      <c r="B10" s="121">
        <f>ROUND(SUMIFS('Externí služby'!F6:F35,'Externí služby'!A6:A35,A10),0)</f>
        <v>0</v>
      </c>
      <c r="D10" s="66">
        <f>'PRVNÍ KROK - vyplnit Subjekty'!B6</f>
        <v>0</v>
      </c>
      <c r="E10" s="288"/>
      <c r="F10" s="288"/>
      <c r="G10" s="127">
        <f>SUMIFS(B8:B68,A8:A68,D10)</f>
        <v>0</v>
      </c>
      <c r="H10" s="134">
        <f>IFERROR(G10/B5,0)</f>
        <v>0</v>
      </c>
      <c r="J10" s="67"/>
    </row>
    <row r="11" spans="1:12" ht="15" customHeight="1">
      <c r="A11" s="66">
        <f>'PRVNÍ KROK - vyplnit Subjekty'!B7</f>
        <v>0</v>
      </c>
      <c r="B11" s="121">
        <f>ROUND(SUMIFS('Externí služby'!F6:F35,'Externí služby'!A6:A35,A11),0)</f>
        <v>0</v>
      </c>
      <c r="D11" s="66">
        <f>'PRVNÍ KROK - vyplnit Subjekty'!B7</f>
        <v>0</v>
      </c>
      <c r="E11" s="288"/>
      <c r="F11" s="288"/>
      <c r="G11" s="127">
        <f>SUMIFS(B8:B68,A8:A68,D11)</f>
        <v>0</v>
      </c>
      <c r="H11" s="134">
        <f>IFERROR(G11/B5,0)</f>
        <v>0</v>
      </c>
      <c r="J11" s="281" t="s">
        <v>748</v>
      </c>
    </row>
    <row r="12" spans="1:12">
      <c r="A12" s="66">
        <f>'PRVNÍ KROK - vyplnit Subjekty'!B8</f>
        <v>0</v>
      </c>
      <c r="B12" s="121">
        <f>ROUND(SUMIFS('Externí služby'!F6:F35,'Externí služby'!A6:A35,A12),0)</f>
        <v>0</v>
      </c>
      <c r="D12" s="66">
        <f>'PRVNÍ KROK - vyplnit Subjekty'!B8</f>
        <v>0</v>
      </c>
      <c r="E12" s="288"/>
      <c r="F12" s="288"/>
      <c r="G12" s="127">
        <f>SUMIFS(B8:B68,A8:A68,D12)</f>
        <v>0</v>
      </c>
      <c r="H12" s="134">
        <f>IFERROR(G12/B5,0)</f>
        <v>0</v>
      </c>
      <c r="J12" s="282"/>
    </row>
    <row r="13" spans="1:12">
      <c r="A13" s="66">
        <f>'PRVNÍ KROK - vyplnit Subjekty'!B9</f>
        <v>0</v>
      </c>
      <c r="B13" s="121">
        <f>ROUND(SUMIFS('Externí služby'!F6:F35,'Externí služby'!A6:A35,A13),0)</f>
        <v>0</v>
      </c>
      <c r="D13" s="66">
        <f>'PRVNÍ KROK - vyplnit Subjekty'!B9</f>
        <v>0</v>
      </c>
      <c r="E13" s="288"/>
      <c r="F13" s="288"/>
      <c r="G13" s="127">
        <f>SUMIFS(B8:B68,A8:A68,D13)</f>
        <v>0</v>
      </c>
      <c r="H13" s="134">
        <f>IFERROR(G13/B5,0)</f>
        <v>0</v>
      </c>
      <c r="J13" s="283"/>
    </row>
    <row r="14" spans="1:12">
      <c r="A14" s="69" t="s">
        <v>749</v>
      </c>
      <c r="B14" s="120">
        <f>SUM(B15:B19)</f>
        <v>0</v>
      </c>
      <c r="J14" s="162"/>
    </row>
    <row r="15" spans="1:12" ht="15" customHeight="1">
      <c r="A15" s="66">
        <f>'PRVNÍ KROK - vyplnit Subjekty'!B5</f>
        <v>0</v>
      </c>
      <c r="B15" s="121">
        <f>ROUND(SUMIFS('Osobní náklady'!N7:N56,'Osobní náklady'!B7:B56,A15),0)</f>
        <v>0</v>
      </c>
      <c r="D15" s="90" t="s">
        <v>750</v>
      </c>
      <c r="E15" s="91"/>
      <c r="F15" s="92" t="s">
        <v>751</v>
      </c>
      <c r="G15" s="88" t="s">
        <v>752</v>
      </c>
      <c r="H15" s="88" t="s">
        <v>753</v>
      </c>
      <c r="J15" s="284" t="s">
        <v>754</v>
      </c>
    </row>
    <row r="16" spans="1:12" ht="15" customHeight="1">
      <c r="A16" s="66">
        <f>'PRVNÍ KROK - vyplnit Subjekty'!B6</f>
        <v>0</v>
      </c>
      <c r="B16" s="121">
        <f>ROUND(SUMIFS('Osobní náklady'!N7:N56,'Osobní náklady'!B7:B56,A16),0)</f>
        <v>0</v>
      </c>
      <c r="D16" s="298">
        <f>'PRVNÍ KROK - vyplnit Subjekty'!B5</f>
        <v>0</v>
      </c>
      <c r="E16" s="89" t="s">
        <v>755</v>
      </c>
      <c r="F16" s="104">
        <f>B9+B15+B21+B27+B33</f>
        <v>0</v>
      </c>
      <c r="G16" s="123">
        <f>IF(E9="Malý podnik bez bonifikace",70%,0)+IF(E9="Malý podnik s účinnou spoluprací",80%,0)+IF(E9="Střední podnik bez bonifikace",60%,0)+IF(E9="Střední podnik s účinnou spoluprací",75%,0)+IF(E9="Small mid-cap bez bonifikace",50%,0)+IF(E9="Small mid-cap s účinnou spoluprací",65%,0)+IF(E9="Mid-cap bez bonifikace",50%,0)+IF(E9="Mid-cap s účinnou spoluprací",65%,0)+IF(E9="Velký podnik s účinnou spoluprací",65%,0)</f>
        <v>0</v>
      </c>
      <c r="H16" s="104">
        <f>F16*G16</f>
        <v>0</v>
      </c>
      <c r="J16" s="285"/>
    </row>
    <row r="17" spans="1:10" ht="15" customHeight="1">
      <c r="A17" s="66">
        <f>'PRVNÍ KROK - vyplnit Subjekty'!B7</f>
        <v>0</v>
      </c>
      <c r="B17" s="121">
        <f>ROUND(SUMIFS('Osobní náklady'!N7:N56,'Osobní náklady'!B7:B56,A17),0)</f>
        <v>0</v>
      </c>
      <c r="D17" s="299"/>
      <c r="E17" s="89" t="s">
        <v>756</v>
      </c>
      <c r="F17" s="104">
        <f>B40+B46+B52+B58+B64</f>
        <v>0</v>
      </c>
      <c r="G17" s="123">
        <f>IF(E9="Malý podnik bez bonifikace",45%,0)+IF(E9="Malý podnik s účinnou spoluprací",60%,0)+IF(E9="Střední podnik bez bonifikace",35%,0)+IF(E9="Střední podnik s účinnou spoluprací",50%,0)+IF(E9="Small mid-cap bez bonifikace",25%,0)+IF(E9="Small mid-cap s účinnou spoluprací",40%,0)+IF(E9="Mid-cap bez bonifikace",25%,0)+IF(E9="Mid-cap s účinnou spoluprací",40%,0)+IF(E9="Velký podnik s účinnou spoluprací",40%,0)</f>
        <v>0</v>
      </c>
      <c r="H17" s="104">
        <f t="shared" ref="H17:H25" si="0">F17*G17</f>
        <v>0</v>
      </c>
      <c r="J17" s="163"/>
    </row>
    <row r="18" spans="1:10" ht="15" customHeight="1">
      <c r="A18" s="66">
        <f>'PRVNÍ KROK - vyplnit Subjekty'!B8</f>
        <v>0</v>
      </c>
      <c r="B18" s="121">
        <f>ROUND(SUMIFS('Osobní náklady'!N7:N56,'Osobní náklady'!B7:B56,A18),0)</f>
        <v>0</v>
      </c>
      <c r="D18" s="298">
        <f>'PRVNÍ KROK - vyplnit Subjekty'!B6</f>
        <v>0</v>
      </c>
      <c r="E18" s="89" t="s">
        <v>755</v>
      </c>
      <c r="F18" s="104">
        <f>B10+B16+B22+B28+B34</f>
        <v>0</v>
      </c>
      <c r="G18" s="123">
        <f>IF(E10="Malý podnik bez bonifikace",70%,0)+IF(E10="Malý podnik s účinnou spoluprací",80%,0)+IF(E10="Střední podnik bez bonifikace",60%,0)+IF(E10="Střední podnik s účinnou spoluprací",75%,0)+IF(E10="Small mid-cap bez bonifikace",50%,0)+IF(E10="Small mid-cap s účinnou spoluprací",65%,0)+IF(E10="Mid-cap bez bonifikace",50%,0)+IF(E10="Mid-cap s účinnou spoluprací",65%,0)+IF(E10="Velký podnik s účinnou spoluprací",65%,0)+IF(E10="Výzkumná organizace",85%,0)</f>
        <v>0</v>
      </c>
      <c r="H18" s="104">
        <f t="shared" si="0"/>
        <v>0</v>
      </c>
      <c r="J18" s="302" t="s">
        <v>757</v>
      </c>
    </row>
    <row r="19" spans="1:10" ht="15" customHeight="1">
      <c r="A19" s="66">
        <f>'PRVNÍ KROK - vyplnit Subjekty'!B9</f>
        <v>0</v>
      </c>
      <c r="B19" s="121">
        <f>ROUND(SUMIFS('Osobní náklady'!N7:N56,'Osobní náklady'!B7:B56,A19),0)</f>
        <v>0</v>
      </c>
      <c r="D19" s="299"/>
      <c r="E19" s="89" t="s">
        <v>756</v>
      </c>
      <c r="F19" s="104">
        <f>B41+B47+B53+B59+B65</f>
        <v>0</v>
      </c>
      <c r="G19" s="123">
        <f>IF(E10="Malý podnik bez bonifikace",45%,0)+IF(E10="Malý podnik s účinnou spoluprací",60%,0)+IF(E10="Střední podnik bez bonifikace",35%,0)+IF(E10="Střední podnik s účinnou spoluprací",50%,0)+IF(E10="Small mid-cap bez bonifikace",25%,0)+IF(E10="Small mid-cap s účinnou spoluprací",40%,0)+IF(E10="Mid-cap bez bonifikace",25%,0)+IF(E10="Mid-cap s účinnou spoluprací",40%,0)+IF(E10="Velký podnik s účinnou spoluprací",40%,0)+IF(E10="Výzkumná organizace",85%,0)</f>
        <v>0</v>
      </c>
      <c r="H19" s="104">
        <f t="shared" si="0"/>
        <v>0</v>
      </c>
      <c r="J19" s="302"/>
    </row>
    <row r="20" spans="1:10" ht="15" customHeight="1">
      <c r="A20" s="69" t="s">
        <v>758</v>
      </c>
      <c r="B20" s="120">
        <f>SUM(B21:B25)</f>
        <v>0</v>
      </c>
      <c r="D20" s="300">
        <f>'PRVNÍ KROK - vyplnit Subjekty'!B7</f>
        <v>0</v>
      </c>
      <c r="E20" s="89" t="s">
        <v>755</v>
      </c>
      <c r="F20" s="104">
        <f>B11+B17+B23+B29+B35</f>
        <v>0</v>
      </c>
      <c r="G20" s="124">
        <f>IF(E11="Malý podnik bez bonifikace",70%,0)+IF(E11="Malý podnik s účinnou spoluprací",80%,0)+IF(E11="Střední podnik bez bonifikace",60%,0)+IF(E11="Střední podnik s účinnou spoluprací",75%,0)+IF(E11="Small mid-cap bez bonifikace",50%,0)+IF(E11="Small mid-cap s účinnou spoluprací",65%,0)+IF(E11="Mid-cap bez bonifikace",50%,0)+IF(E11="Mid-cap s účinnou spoluprací",65%,0)+IF(E11="Velký podnik s účinnou spoluprací",65%,0)+IF(E11="Výzkumná organizace",85%,0)</f>
        <v>0</v>
      </c>
      <c r="H20" s="104">
        <f t="shared" si="0"/>
        <v>0</v>
      </c>
      <c r="J20" s="164"/>
    </row>
    <row r="21" spans="1:10" ht="15" customHeight="1">
      <c r="A21" s="66">
        <f>'PRVNÍ KROK - vyplnit Subjekty'!B5</f>
        <v>0</v>
      </c>
      <c r="B21" s="121">
        <f>ROUND(SUMIFS(Materiál!F6:F35,Materiál!A6:A35,A21),0)</f>
        <v>0</v>
      </c>
      <c r="D21" s="301"/>
      <c r="E21" s="89" t="s">
        <v>756</v>
      </c>
      <c r="F21" s="104">
        <f>B42+B48+B54+B60+B66</f>
        <v>0</v>
      </c>
      <c r="G21" s="125">
        <f>IF(E11="Malý podnik bez bonifikace",45%,0)+IF(E11="Malý podnik s účinnou spoluprací",60%,0)+IF(E11="Střední podnik bez bonifikace",35%,0)+IF(E11="Střední podnik s účinnou spoluprací",50%,0)+IF(E11="Small mid-cap bez bonifikace",25%,0)+IF(E11="Small mid-cap s účinnou spoluprací",40%,0)+IF(E11="Mid-cap bez bonifikace",25%,0)+IF(E11="Mid-cap s účinnou spoluprací",40%,0)+IF(E11="Velký podnik s účinnou spoluprací",40%,0)+IF(E11="Výzkumná organizace",85%,0)</f>
        <v>0</v>
      </c>
      <c r="H21" s="104">
        <f t="shared" si="0"/>
        <v>0</v>
      </c>
    </row>
    <row r="22" spans="1:10" ht="15" customHeight="1">
      <c r="A22" s="66">
        <f>'PRVNÍ KROK - vyplnit Subjekty'!B6</f>
        <v>0</v>
      </c>
      <c r="B22" s="121">
        <f>ROUND(SUMIFS(Materiál!F6:F35,Materiál!A6:A35,A22),0)</f>
        <v>0</v>
      </c>
      <c r="D22" s="279">
        <f>'PRVNÍ KROK - vyplnit Subjekty'!B8</f>
        <v>0</v>
      </c>
      <c r="E22" s="89" t="s">
        <v>755</v>
      </c>
      <c r="F22" s="104">
        <f>B12+B18+B24+B30+B36</f>
        <v>0</v>
      </c>
      <c r="G22" s="125">
        <f>IF(E12="Malý podnik bez bonifikace",70%,0)+IF(E12="Malý podnik s účinnou spoluprací",80%,0)+IF(E12="Střední podnik bez bonifikace",60%,0)+IF(E12="Střední podnik s účinnou spoluprací",75%,0)+IF(E12="Small mid-cap bez bonifikace",50%,0)+IF(E12="Small mid-cap s účinnou spoluprací",65%,0)+IF(E12="Mid-cap bez bonifikace",50%,0)+IF(E12="Mid-cap s účinnou spoluprací",65%,0)+IF(E12="Velký podnik s účinnou spoluprací",65%,0)+IF(E12="Výzkumná organizace",85%,0)</f>
        <v>0</v>
      </c>
      <c r="H22" s="104">
        <f t="shared" si="0"/>
        <v>0</v>
      </c>
    </row>
    <row r="23" spans="1:10" ht="15" customHeight="1">
      <c r="A23" s="66">
        <f>'PRVNÍ KROK - vyplnit Subjekty'!B7</f>
        <v>0</v>
      </c>
      <c r="B23" s="121">
        <f>ROUND(SUMIFS(Materiál!F6:F35,Materiál!A6:A35,A23),0)</f>
        <v>0</v>
      </c>
      <c r="D23" s="280"/>
      <c r="E23" s="89" t="s">
        <v>756</v>
      </c>
      <c r="F23" s="104">
        <f>B43+B49+B55+B61+B67</f>
        <v>0</v>
      </c>
      <c r="G23" s="125">
        <f>IF(E12="Malý podnik bez bonifikace",45%,0)+IF(E12="Malý podnik s účinnou spoluprací",60%,0)+IF(E12="Střední podnik bez bonifikace",35%,0)+IF(E12="Střední podnik s účinnou spoluprací",50%,0)+IF(E12="Small mid-cap bez bonifikace",25%,0)+IF(E12="Small mid-cap s účinnou spoluprací",40%,0)+IF(E12="Mid-cap bez bonifikace",25%,0)+IF(E12="Mid-cap s účinnou spoluprací",40%,0)+IF(E12="Velký podnik s účinnou spoluprací",40%,0)+IF(E12="Výzkumná organizace",85%,0)</f>
        <v>0</v>
      </c>
      <c r="H23" s="104">
        <f t="shared" si="0"/>
        <v>0</v>
      </c>
    </row>
    <row r="24" spans="1:10" ht="15" customHeight="1">
      <c r="A24" s="66">
        <f>'PRVNÍ KROK - vyplnit Subjekty'!B8</f>
        <v>0</v>
      </c>
      <c r="B24" s="121">
        <f>ROUND(SUMIFS(Materiál!F6:F35,Materiál!A6:A35,A24),0)</f>
        <v>0</v>
      </c>
      <c r="D24" s="279">
        <f>'PRVNÍ KROK - vyplnit Subjekty'!B9</f>
        <v>0</v>
      </c>
      <c r="E24" s="89" t="s">
        <v>755</v>
      </c>
      <c r="F24" s="104">
        <f>B13+B19+B25+B31+B37</f>
        <v>0</v>
      </c>
      <c r="G24" s="125">
        <f>IF(E13="Malý podnik bez bonifikace",70%,0)+IF(E13="Malý podnik s účinnou spoluprací",80%,0)+IF(E13="Střední podnik bez bonifikace",60%,0)+IF(E13="Střední podnik s účinnou spoluprací",75%,0)+IF(E13="Small mid-cap bez bonifikace",50%,0)+IF(E13="Small mid-cap s účinnou spoluprací",65%,0)+IF(E13="Mid-cap bez bonifikace",50%,0)+IF(E13="Mid-cap s účinnou spoluprací",65%,0)+IF(E13="Velký podnik s účinnou spoluprací",65%,0)+IF(E13="Výzkumná organizace",85%,0)</f>
        <v>0</v>
      </c>
      <c r="H24" s="104">
        <f t="shared" si="0"/>
        <v>0</v>
      </c>
    </row>
    <row r="25" spans="1:10" ht="15" customHeight="1">
      <c r="A25" s="66">
        <f>'PRVNÍ KROK - vyplnit Subjekty'!B9</f>
        <v>0</v>
      </c>
      <c r="B25" s="121">
        <f>ROUND(SUMIFS(Materiál!F6:F35,Materiál!A6:A35,A25),0)</f>
        <v>0</v>
      </c>
      <c r="D25" s="280"/>
      <c r="E25" s="89" t="s">
        <v>756</v>
      </c>
      <c r="F25" s="104">
        <f>B44+B50+B56+B62+B68</f>
        <v>0</v>
      </c>
      <c r="G25" s="125">
        <f>IF(E13="Malý podnik bez bonifikace",45%,0)+IF(E13="Malý podnik s účinnou spoluprací",60%,0)+IF(E13="Střední podnik bez bonifikace",35%,0)+IF(E13="Střední podnik s účinnou spoluprací",50%,0)+IF(E13="Small mid-cap bez bonifikace",25%,0)+IF(E13="Small mid-cap s účinnou spoluprací",40%,0)+IF(E13="Mid-cap bez bonifikace",25%,0)+IF(E13="Mid-cap s účinnou spoluprací",40%,0)+IF(E13="Velký podnik s účinnou spoluprací",40%,0)+IF(E13="Výzkumná organizace",85%,0)</f>
        <v>0</v>
      </c>
      <c r="H25" s="104">
        <f t="shared" si="0"/>
        <v>0</v>
      </c>
    </row>
    <row r="26" spans="1:10">
      <c r="A26" s="69" t="s">
        <v>759</v>
      </c>
      <c r="B26" s="120">
        <f>SUM(B27:B31)</f>
        <v>0</v>
      </c>
      <c r="D26" s="131" t="s">
        <v>717</v>
      </c>
      <c r="E26" s="132"/>
      <c r="F26" s="133">
        <f>SUM(F16:F25)</f>
        <v>0</v>
      </c>
      <c r="G26" s="132"/>
      <c r="H26" s="133">
        <f>SUM(H16:H25)</f>
        <v>0</v>
      </c>
    </row>
    <row r="27" spans="1:10">
      <c r="A27" s="66">
        <f>'PRVNÍ KROK - vyplnit Subjekty'!B5</f>
        <v>0</v>
      </c>
      <c r="B27" s="121">
        <f>B15*0.15</f>
        <v>0</v>
      </c>
      <c r="D27" s="70"/>
      <c r="E27" s="70"/>
      <c r="F27" s="70"/>
      <c r="G27" s="70"/>
      <c r="H27" s="70"/>
    </row>
    <row r="28" spans="1:10">
      <c r="A28" s="66">
        <f>'PRVNÍ KROK - vyplnit Subjekty'!B6</f>
        <v>0</v>
      </c>
      <c r="B28" s="121">
        <f t="shared" ref="B28:B31" si="1">B16*0.15</f>
        <v>0</v>
      </c>
    </row>
    <row r="29" spans="1:10">
      <c r="A29" s="66">
        <f>'PRVNÍ KROK - vyplnit Subjekty'!B7</f>
        <v>0</v>
      </c>
      <c r="B29" s="121">
        <f t="shared" si="1"/>
        <v>0</v>
      </c>
    </row>
    <row r="30" spans="1:10">
      <c r="A30" s="66">
        <f>'PRVNÍ KROK - vyplnit Subjekty'!B8</f>
        <v>0</v>
      </c>
      <c r="B30" s="121">
        <f t="shared" si="1"/>
        <v>0</v>
      </c>
    </row>
    <row r="31" spans="1:10">
      <c r="A31" s="66">
        <f>'PRVNÍ KROK - vyplnit Subjekty'!B9</f>
        <v>0</v>
      </c>
      <c r="B31" s="121">
        <f t="shared" si="1"/>
        <v>0</v>
      </c>
    </row>
    <row r="32" spans="1:10">
      <c r="A32" s="69" t="s">
        <v>760</v>
      </c>
      <c r="B32" s="120">
        <f>SUM(B33:B37)</f>
        <v>0</v>
      </c>
    </row>
    <row r="33" spans="1:6">
      <c r="A33" s="66">
        <f>'PRVNÍ KROK - vyplnit Subjekty'!B5</f>
        <v>0</v>
      </c>
      <c r="B33" s="121">
        <f>ROUND(SUMIFS(Odpisy!J6:J35,Odpisy!A6:A35,A33),0)</f>
        <v>0</v>
      </c>
    </row>
    <row r="34" spans="1:6">
      <c r="A34" s="66">
        <f>'PRVNÍ KROK - vyplnit Subjekty'!B6</f>
        <v>0</v>
      </c>
      <c r="B34" s="121">
        <f>ROUND(SUMIFS(Odpisy!J6:J35,Odpisy!A6:A35,A34),0)</f>
        <v>0</v>
      </c>
    </row>
    <row r="35" spans="1:6">
      <c r="A35" s="66">
        <f>'PRVNÍ KROK - vyplnit Subjekty'!B7</f>
        <v>0</v>
      </c>
      <c r="B35" s="121">
        <f>ROUND(SUMIFS(Odpisy!J6:J35,Odpisy!A6:A35,A35),0)</f>
        <v>0</v>
      </c>
      <c r="D35" s="57"/>
      <c r="E35" s="57"/>
      <c r="F35" s="57"/>
    </row>
    <row r="36" spans="1:6">
      <c r="A36" s="66">
        <f>'PRVNÍ KROK - vyplnit Subjekty'!B8</f>
        <v>0</v>
      </c>
      <c r="B36" s="121">
        <f>ROUND(SUMIFS(Odpisy!J6:J35,Odpisy!A6:A35,A36),0)</f>
        <v>0</v>
      </c>
    </row>
    <row r="37" spans="1:6">
      <c r="A37" s="66">
        <f>'PRVNÍ KROK - vyplnit Subjekty'!B9</f>
        <v>0</v>
      </c>
      <c r="B37" s="121">
        <f>ROUND(SUMIFS(Odpisy!J6:J35,Odpisy!A6:A35,A37),0)</f>
        <v>0</v>
      </c>
    </row>
    <row r="38" spans="1:6">
      <c r="A38" s="68" t="s">
        <v>761</v>
      </c>
      <c r="B38" s="119">
        <f>B39+B45+B51+B57+B63</f>
        <v>0</v>
      </c>
    </row>
    <row r="39" spans="1:6">
      <c r="A39" s="69" t="s">
        <v>762</v>
      </c>
      <c r="B39" s="120">
        <f>SUM(B40:B44)</f>
        <v>0</v>
      </c>
    </row>
    <row r="40" spans="1:6">
      <c r="A40" s="66">
        <f>'PRVNÍ KROK - vyplnit Subjekty'!B5</f>
        <v>0</v>
      </c>
      <c r="B40" s="121">
        <f>ROUND(SUMIFS('Externí služby'!G6:G35,'Externí služby'!A6:A35,A9),0)</f>
        <v>0</v>
      </c>
    </row>
    <row r="41" spans="1:6">
      <c r="A41" s="66">
        <f>'PRVNÍ KROK - vyplnit Subjekty'!B6</f>
        <v>0</v>
      </c>
      <c r="B41" s="121">
        <f>ROUND(SUMIFS('Externí služby'!G6:G35,'Externí služby'!A6:A35,A10),0)</f>
        <v>0</v>
      </c>
    </row>
    <row r="42" spans="1:6">
      <c r="A42" s="66">
        <f>'PRVNÍ KROK - vyplnit Subjekty'!B7</f>
        <v>0</v>
      </c>
      <c r="B42" s="121">
        <f>ROUND(SUMIFS('Externí služby'!G6:G35,'Externí služby'!A6:A35,A11),0)</f>
        <v>0</v>
      </c>
    </row>
    <row r="43" spans="1:6">
      <c r="A43" s="66">
        <f>'PRVNÍ KROK - vyplnit Subjekty'!B8</f>
        <v>0</v>
      </c>
      <c r="B43" s="121">
        <f>ROUND(SUMIFS('Externí služby'!G6:G35,'Externí služby'!A6:A35,A12),0)</f>
        <v>0</v>
      </c>
    </row>
    <row r="44" spans="1:6">
      <c r="A44" s="66">
        <f>'PRVNÍ KROK - vyplnit Subjekty'!B9</f>
        <v>0</v>
      </c>
      <c r="B44" s="121">
        <f>ROUND(SUMIFS('Externí služby'!G6:G35,'Externí služby'!A6:A35,A13),0)</f>
        <v>0</v>
      </c>
    </row>
    <row r="45" spans="1:6">
      <c r="A45" s="69" t="s">
        <v>763</v>
      </c>
      <c r="B45" s="120">
        <f>SUM(B46:B50)</f>
        <v>0</v>
      </c>
    </row>
    <row r="46" spans="1:6">
      <c r="A46" s="66">
        <f>'PRVNÍ KROK - vyplnit Subjekty'!B5</f>
        <v>0</v>
      </c>
      <c r="B46" s="121">
        <f>ROUND(SUMIFS('Osobní náklady'!O7:O56,'Osobní náklady'!B7:B56,A15),0)</f>
        <v>0</v>
      </c>
    </row>
    <row r="47" spans="1:6">
      <c r="A47" s="66">
        <f>'PRVNÍ KROK - vyplnit Subjekty'!B6</f>
        <v>0</v>
      </c>
      <c r="B47" s="121">
        <f>ROUND(SUMIFS('Osobní náklady'!O7:O56,'Osobní náklady'!B7:B56,A16),0)</f>
        <v>0</v>
      </c>
    </row>
    <row r="48" spans="1:6">
      <c r="A48" s="66">
        <f>'PRVNÍ KROK - vyplnit Subjekty'!B7</f>
        <v>0</v>
      </c>
      <c r="B48" s="121">
        <f>ROUND(SUMIFS('Osobní náklady'!O7:O56,'Osobní náklady'!B7:B56,A17),0)</f>
        <v>0</v>
      </c>
    </row>
    <row r="49" spans="1:2">
      <c r="A49" s="66">
        <f>'PRVNÍ KROK - vyplnit Subjekty'!B8</f>
        <v>0</v>
      </c>
      <c r="B49" s="121">
        <f>ROUND(SUMIFS('Osobní náklady'!O7:O56,'Osobní náklady'!B7:B56,A18),0)</f>
        <v>0</v>
      </c>
    </row>
    <row r="50" spans="1:2">
      <c r="A50" s="66">
        <f>'PRVNÍ KROK - vyplnit Subjekty'!B9</f>
        <v>0</v>
      </c>
      <c r="B50" s="121">
        <f>ROUND(SUMIFS('Osobní náklady'!O7:O56,'Osobní náklady'!B7:B56,A19),0)</f>
        <v>0</v>
      </c>
    </row>
    <row r="51" spans="1:2">
      <c r="A51" s="69" t="s">
        <v>764</v>
      </c>
      <c r="B51" s="120">
        <f>SUM(B52:B56)</f>
        <v>0</v>
      </c>
    </row>
    <row r="52" spans="1:2">
      <c r="A52" s="66">
        <f>'PRVNÍ KROK - vyplnit Subjekty'!B5</f>
        <v>0</v>
      </c>
      <c r="B52" s="121">
        <f>ROUND(SUMIFS(Materiál!G6:G35,Materiál!A6:A35,A21),0)</f>
        <v>0</v>
      </c>
    </row>
    <row r="53" spans="1:2">
      <c r="A53" s="66">
        <f>'PRVNÍ KROK - vyplnit Subjekty'!B6</f>
        <v>0</v>
      </c>
      <c r="B53" s="121">
        <f>ROUND(SUMIFS(Materiál!G6:G35,Materiál!A6:A35,A22),0)</f>
        <v>0</v>
      </c>
    </row>
    <row r="54" spans="1:2">
      <c r="A54" s="66">
        <f>'PRVNÍ KROK - vyplnit Subjekty'!B7</f>
        <v>0</v>
      </c>
      <c r="B54" s="121">
        <f>ROUND(SUMIFS(Materiál!G6:G35,Materiál!A6:A35,A23),0)</f>
        <v>0</v>
      </c>
    </row>
    <row r="55" spans="1:2">
      <c r="A55" s="66">
        <f>'PRVNÍ KROK - vyplnit Subjekty'!B8</f>
        <v>0</v>
      </c>
      <c r="B55" s="121">
        <f>ROUND(SUMIFS(Materiál!G6:G35,Materiál!A6:A35,A24),0)</f>
        <v>0</v>
      </c>
    </row>
    <row r="56" spans="1:2">
      <c r="A56" s="66">
        <f>'PRVNÍ KROK - vyplnit Subjekty'!B9</f>
        <v>0</v>
      </c>
      <c r="B56" s="121">
        <f>ROUND(SUMIFS(Materiál!G6:G35,Materiál!A6:A35,A25),0)</f>
        <v>0</v>
      </c>
    </row>
    <row r="57" spans="1:2">
      <c r="A57" s="69" t="s">
        <v>765</v>
      </c>
      <c r="B57" s="120">
        <f>SUM(B58:B62)</f>
        <v>0</v>
      </c>
    </row>
    <row r="58" spans="1:2">
      <c r="A58" s="66">
        <f>'PRVNÍ KROK - vyplnit Subjekty'!B5</f>
        <v>0</v>
      </c>
      <c r="B58" s="121">
        <f>B46*0.15</f>
        <v>0</v>
      </c>
    </row>
    <row r="59" spans="1:2">
      <c r="A59" s="66">
        <f>'PRVNÍ KROK - vyplnit Subjekty'!B6</f>
        <v>0</v>
      </c>
      <c r="B59" s="121">
        <f t="shared" ref="B59:B62" si="2">B47*0.15</f>
        <v>0</v>
      </c>
    </row>
    <row r="60" spans="1:2">
      <c r="A60" s="66">
        <f>'PRVNÍ KROK - vyplnit Subjekty'!B7</f>
        <v>0</v>
      </c>
      <c r="B60" s="121">
        <f t="shared" si="2"/>
        <v>0</v>
      </c>
    </row>
    <row r="61" spans="1:2">
      <c r="A61" s="66">
        <f>'PRVNÍ KROK - vyplnit Subjekty'!B8</f>
        <v>0</v>
      </c>
      <c r="B61" s="121">
        <f t="shared" si="2"/>
        <v>0</v>
      </c>
    </row>
    <row r="62" spans="1:2">
      <c r="A62" s="66">
        <f>'PRVNÍ KROK - vyplnit Subjekty'!B9</f>
        <v>0</v>
      </c>
      <c r="B62" s="121">
        <f t="shared" si="2"/>
        <v>0</v>
      </c>
    </row>
    <row r="63" spans="1:2">
      <c r="A63" s="69" t="s">
        <v>766</v>
      </c>
      <c r="B63" s="120">
        <f>SUM(B64:B68)</f>
        <v>0</v>
      </c>
    </row>
    <row r="64" spans="1:2">
      <c r="A64" s="66">
        <f>'PRVNÍ KROK - vyplnit Subjekty'!B5</f>
        <v>0</v>
      </c>
      <c r="B64" s="121">
        <f>ROUND(SUMIFS(Odpisy!K6:K35,Odpisy!A6:A35,A33),0)</f>
        <v>0</v>
      </c>
    </row>
    <row r="65" spans="1:2">
      <c r="A65" s="66">
        <f>'PRVNÍ KROK - vyplnit Subjekty'!B6</f>
        <v>0</v>
      </c>
      <c r="B65" s="121">
        <f>ROUND(SUMIFS(Odpisy!K6:K35,Odpisy!A6:A35,A34),0)</f>
        <v>0</v>
      </c>
    </row>
    <row r="66" spans="1:2">
      <c r="A66" s="66">
        <f>'PRVNÍ KROK - vyplnit Subjekty'!B7</f>
        <v>0</v>
      </c>
      <c r="B66" s="121">
        <f>ROUND(SUMIFS(Odpisy!K6:K35,Odpisy!A6:A35,A35),0)</f>
        <v>0</v>
      </c>
    </row>
    <row r="67" spans="1:2">
      <c r="A67" s="66">
        <f>'PRVNÍ KROK - vyplnit Subjekty'!B8</f>
        <v>0</v>
      </c>
      <c r="B67" s="121">
        <f>ROUND(SUMIFS(Odpisy!K6:K35,Odpisy!A6:A35,A36),0)</f>
        <v>0</v>
      </c>
    </row>
    <row r="68" spans="1:2">
      <c r="A68" s="66">
        <f>'PRVNÍ KROK - vyplnit Subjekty'!B9</f>
        <v>0</v>
      </c>
      <c r="B68" s="121">
        <f>ROUND(SUMIFS(Odpisy!K6:K35,Odpisy!A6:A35,A37),0)</f>
        <v>0</v>
      </c>
    </row>
  </sheetData>
  <mergeCells count="25">
    <mergeCell ref="D16:D17"/>
    <mergeCell ref="D18:D19"/>
    <mergeCell ref="D20:D21"/>
    <mergeCell ref="J18:J19"/>
    <mergeCell ref="D7:F7"/>
    <mergeCell ref="E11:F11"/>
    <mergeCell ref="E12:F12"/>
    <mergeCell ref="E13:F13"/>
    <mergeCell ref="E8:F8"/>
    <mergeCell ref="D22:D23"/>
    <mergeCell ref="D24:D25"/>
    <mergeCell ref="J11:J13"/>
    <mergeCell ref="J15:J16"/>
    <mergeCell ref="A1:H3"/>
    <mergeCell ref="D4:H4"/>
    <mergeCell ref="A4:B4"/>
    <mergeCell ref="E9:F9"/>
    <mergeCell ref="E10:F10"/>
    <mergeCell ref="A5:A6"/>
    <mergeCell ref="B5:B6"/>
    <mergeCell ref="G5:H5"/>
    <mergeCell ref="D6:F6"/>
    <mergeCell ref="G6:H6"/>
    <mergeCell ref="G7:H7"/>
    <mergeCell ref="D5:F5"/>
  </mergeCells>
  <phoneticPr fontId="2" type="noConversion"/>
  <conditionalFormatting sqref="G5:H6">
    <cfRule type="cellIs" dxfId="3" priority="4" operator="greaterThan">
      <formula>0.3</formula>
    </cfRule>
    <cfRule type="cellIs" dxfId="2" priority="6" operator="lessThanOrEqual">
      <formula>0.3</formula>
    </cfRule>
  </conditionalFormatting>
  <conditionalFormatting sqref="G7:H7">
    <cfRule type="cellIs" dxfId="1" priority="2" operator="greaterThan">
      <formula>0.2</formula>
    </cfRule>
    <cfRule type="cellIs" dxfId="0" priority="3" operator="lessThanOrEqual">
      <formula>0.2</formula>
    </cfRule>
  </conditionalFormatting>
  <conditionalFormatting sqref="H9:H13">
    <cfRule type="dataBar" priority="1">
      <dataBar>
        <cfvo type="min"/>
        <cfvo type="max"/>
        <color rgb="FF99CCFF"/>
      </dataBar>
      <extLst>
        <ext xmlns:x14="http://schemas.microsoft.com/office/spreadsheetml/2009/9/main" uri="{B025F937-C7B1-47D3-B67F-A62EFF666E3E}">
          <x14:id>{E8A9B5D7-4A57-4972-96B6-87925F983DE7}</x14:id>
        </ext>
      </extLst>
    </cfRule>
  </conditionalFormatting>
  <dataValidations count="1">
    <dataValidation type="whole" operator="greaterThanOrEqual" allowBlank="1" showInputMessage="1" showErrorMessage="1" sqref="B9:B13 B15:B19" xr:uid="{35724863-576C-463E-917D-ADE9A743B760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A9B5D7-4A57-4972-96B6-87925F983D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H9:H13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7F41F0-44EB-449F-A6F1-4BACF470BFDA}">
          <x14:formula1>
            <xm:f>Pomůcka!$C$1:$C$11</xm:f>
          </x14:formula1>
          <xm:sqref>E10:F13</xm:sqref>
        </x14:dataValidation>
        <x14:dataValidation type="list" allowBlank="1" showInputMessage="1" showErrorMessage="1" xr:uid="{FC8321EE-52AF-4C14-9D0D-CB33A9BD5802}">
          <x14:formula1>
            <xm:f>Pomůcka!$C$1:$C$9</xm:f>
          </x14:formula1>
          <xm:sqref>E9:F9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C11"/>
  <sheetViews>
    <sheetView workbookViewId="0">
      <selection activeCell="H19" sqref="H19"/>
    </sheetView>
  </sheetViews>
  <sheetFormatPr defaultRowHeight="15"/>
  <cols>
    <col min="3" max="3" width="31.42578125" bestFit="1" customWidth="1"/>
  </cols>
  <sheetData>
    <row r="1" spans="1:3">
      <c r="A1" s="34">
        <v>0.85</v>
      </c>
      <c r="B1" s="34"/>
      <c r="C1" t="s">
        <v>767</v>
      </c>
    </row>
    <row r="2" spans="1:3">
      <c r="A2" s="34">
        <v>0.8</v>
      </c>
      <c r="B2" s="34"/>
      <c r="C2" t="s">
        <v>768</v>
      </c>
    </row>
    <row r="3" spans="1:3">
      <c r="A3" s="34">
        <v>0.75</v>
      </c>
      <c r="B3" s="34"/>
      <c r="C3" t="s">
        <v>769</v>
      </c>
    </row>
    <row r="4" spans="1:3">
      <c r="A4" s="34">
        <v>0.7</v>
      </c>
      <c r="B4" s="34"/>
      <c r="C4" t="s">
        <v>770</v>
      </c>
    </row>
    <row r="5" spans="1:3">
      <c r="A5" s="34">
        <v>0.65</v>
      </c>
      <c r="B5" s="34"/>
      <c r="C5" t="s">
        <v>771</v>
      </c>
    </row>
    <row r="6" spans="1:3">
      <c r="A6" s="34">
        <v>0.6</v>
      </c>
      <c r="B6" s="34"/>
      <c r="C6" t="s">
        <v>772</v>
      </c>
    </row>
    <row r="7" spans="1:3">
      <c r="A7" s="34">
        <v>0.5</v>
      </c>
      <c r="B7" s="34"/>
      <c r="C7" t="s">
        <v>773</v>
      </c>
    </row>
    <row r="8" spans="1:3">
      <c r="A8" s="34">
        <v>0.45</v>
      </c>
      <c r="B8" s="34"/>
      <c r="C8" t="s">
        <v>774</v>
      </c>
    </row>
    <row r="9" spans="1:3">
      <c r="A9" s="34">
        <v>0.4</v>
      </c>
      <c r="B9" s="34"/>
      <c r="C9" t="s">
        <v>775</v>
      </c>
    </row>
    <row r="10" spans="1:3">
      <c r="A10" s="34">
        <v>0.35</v>
      </c>
      <c r="B10" s="34"/>
      <c r="C10" t="s">
        <v>776</v>
      </c>
    </row>
    <row r="11" spans="1:3">
      <c r="A11" s="34">
        <v>0.25</v>
      </c>
      <c r="B11" s="3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9"/>
  <sheetViews>
    <sheetView tabSelected="1" workbookViewId="0">
      <selection activeCell="B5" sqref="B5"/>
    </sheetView>
  </sheetViews>
  <sheetFormatPr defaultRowHeight="15"/>
  <cols>
    <col min="1" max="1" width="15.7109375" style="34" bestFit="1" customWidth="1"/>
    <col min="2" max="2" width="42.7109375" customWidth="1"/>
  </cols>
  <sheetData>
    <row r="1" spans="1:12">
      <c r="A1" s="201"/>
      <c r="B1" s="201"/>
      <c r="H1" s="6"/>
      <c r="J1" s="36"/>
      <c r="K1" s="38"/>
      <c r="L1" s="38"/>
    </row>
    <row r="2" spans="1:12">
      <c r="A2" s="201"/>
      <c r="B2" s="201"/>
      <c r="H2" s="6"/>
      <c r="J2" s="36"/>
      <c r="K2" s="38"/>
      <c r="L2" s="38"/>
    </row>
    <row r="3" spans="1:12">
      <c r="A3" s="202"/>
      <c r="B3" s="202"/>
      <c r="H3" s="6"/>
      <c r="J3" s="36"/>
      <c r="K3" s="38"/>
      <c r="L3" s="38"/>
    </row>
    <row r="4" spans="1:12">
      <c r="A4" s="72"/>
      <c r="B4" s="73" t="s">
        <v>0</v>
      </c>
    </row>
    <row r="5" spans="1:12">
      <c r="A5" s="74" t="s">
        <v>1</v>
      </c>
      <c r="B5" s="75"/>
    </row>
    <row r="6" spans="1:12">
      <c r="A6" s="74" t="s">
        <v>2</v>
      </c>
      <c r="B6" s="75"/>
    </row>
    <row r="7" spans="1:12">
      <c r="A7" s="74" t="s">
        <v>3</v>
      </c>
      <c r="B7" s="75"/>
    </row>
    <row r="8" spans="1:12">
      <c r="A8" s="74" t="s">
        <v>4</v>
      </c>
      <c r="B8" s="75"/>
    </row>
    <row r="9" spans="1:12">
      <c r="A9" s="74" t="s">
        <v>5</v>
      </c>
      <c r="B9" s="75"/>
    </row>
  </sheetData>
  <mergeCells count="1">
    <mergeCell ref="A1:B3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37"/>
  <sheetViews>
    <sheetView showGridLines="0" workbookViewId="0">
      <selection activeCell="E23" sqref="E23:N25"/>
    </sheetView>
  </sheetViews>
  <sheetFormatPr defaultColWidth="8.7109375" defaultRowHeight="15"/>
  <sheetData>
    <row r="3" spans="1:14" ht="15.75" thickBot="1"/>
    <row r="4" spans="1:14" ht="19.5" thickBot="1">
      <c r="A4" s="214" t="s">
        <v>6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6"/>
    </row>
    <row r="5" spans="1:14">
      <c r="A5" s="217" t="s">
        <v>7</v>
      </c>
      <c r="B5" s="218"/>
      <c r="C5" s="218"/>
      <c r="D5" s="218"/>
      <c r="E5" s="219" t="s">
        <v>8</v>
      </c>
      <c r="F5" s="219"/>
      <c r="G5" s="219"/>
      <c r="H5" s="219"/>
      <c r="I5" s="219"/>
      <c r="J5" s="219"/>
      <c r="K5" s="219"/>
      <c r="L5" s="219"/>
      <c r="M5" s="219"/>
      <c r="N5" s="220"/>
    </row>
    <row r="6" spans="1:14" ht="15" customHeight="1">
      <c r="A6" s="211" t="s">
        <v>9</v>
      </c>
      <c r="B6" s="212"/>
      <c r="C6" s="212"/>
      <c r="D6" s="212"/>
      <c r="E6" s="308" t="s">
        <v>778</v>
      </c>
      <c r="F6" s="308"/>
      <c r="G6" s="308"/>
      <c r="H6" s="308"/>
      <c r="I6" s="308"/>
      <c r="J6" s="308"/>
      <c r="K6" s="308"/>
      <c r="L6" s="308"/>
      <c r="M6" s="308"/>
      <c r="N6" s="309"/>
    </row>
    <row r="7" spans="1:14">
      <c r="A7" s="211"/>
      <c r="B7" s="212"/>
      <c r="C7" s="212"/>
      <c r="D7" s="212"/>
      <c r="E7" s="308"/>
      <c r="F7" s="308"/>
      <c r="G7" s="308"/>
      <c r="H7" s="308"/>
      <c r="I7" s="308"/>
      <c r="J7" s="308"/>
      <c r="K7" s="308"/>
      <c r="L7" s="308"/>
      <c r="M7" s="308"/>
      <c r="N7" s="309"/>
    </row>
    <row r="8" spans="1:14" ht="42.6" customHeight="1">
      <c r="A8" s="211"/>
      <c r="B8" s="212"/>
      <c r="C8" s="212"/>
      <c r="D8" s="212"/>
      <c r="E8" s="308"/>
      <c r="F8" s="308"/>
      <c r="G8" s="308"/>
      <c r="H8" s="308"/>
      <c r="I8" s="308"/>
      <c r="J8" s="308"/>
      <c r="K8" s="308"/>
      <c r="L8" s="308"/>
      <c r="M8" s="308"/>
      <c r="N8" s="309"/>
    </row>
    <row r="9" spans="1:14" ht="15" customHeight="1">
      <c r="A9" s="211" t="s">
        <v>10</v>
      </c>
      <c r="B9" s="212"/>
      <c r="C9" s="212"/>
      <c r="D9" s="212"/>
      <c r="E9" s="308" t="s">
        <v>779</v>
      </c>
      <c r="F9" s="308"/>
      <c r="G9" s="308"/>
      <c r="H9" s="308"/>
      <c r="I9" s="308"/>
      <c r="J9" s="308"/>
      <c r="K9" s="308"/>
      <c r="L9" s="308"/>
      <c r="M9" s="308"/>
      <c r="N9" s="309"/>
    </row>
    <row r="10" spans="1:14">
      <c r="A10" s="211"/>
      <c r="B10" s="212"/>
      <c r="C10" s="212"/>
      <c r="D10" s="212"/>
      <c r="E10" s="308"/>
      <c r="F10" s="308"/>
      <c r="G10" s="308"/>
      <c r="H10" s="308"/>
      <c r="I10" s="308"/>
      <c r="J10" s="308"/>
      <c r="K10" s="308"/>
      <c r="L10" s="308"/>
      <c r="M10" s="308"/>
      <c r="N10" s="309"/>
    </row>
    <row r="11" spans="1:14">
      <c r="A11" s="211"/>
      <c r="B11" s="212"/>
      <c r="C11" s="212"/>
      <c r="D11" s="212"/>
      <c r="E11" s="308"/>
      <c r="F11" s="308"/>
      <c r="G11" s="308"/>
      <c r="H11" s="308"/>
      <c r="I11" s="308"/>
      <c r="J11" s="308"/>
      <c r="K11" s="308"/>
      <c r="L11" s="308"/>
      <c r="M11" s="308"/>
      <c r="N11" s="309"/>
    </row>
    <row r="12" spans="1:14">
      <c r="A12" s="211"/>
      <c r="B12" s="212"/>
      <c r="C12" s="212"/>
      <c r="D12" s="212"/>
      <c r="E12" s="308"/>
      <c r="F12" s="308"/>
      <c r="G12" s="308"/>
      <c r="H12" s="308"/>
      <c r="I12" s="308"/>
      <c r="J12" s="308"/>
      <c r="K12" s="308"/>
      <c r="L12" s="308"/>
      <c r="M12" s="308"/>
      <c r="N12" s="309"/>
    </row>
    <row r="13" spans="1:14">
      <c r="A13" s="211"/>
      <c r="B13" s="212"/>
      <c r="C13" s="212"/>
      <c r="D13" s="212"/>
      <c r="E13" s="308"/>
      <c r="F13" s="308"/>
      <c r="G13" s="308"/>
      <c r="H13" s="308"/>
      <c r="I13" s="308"/>
      <c r="J13" s="308"/>
      <c r="K13" s="308"/>
      <c r="L13" s="308"/>
      <c r="M13" s="308"/>
      <c r="N13" s="309"/>
    </row>
    <row r="14" spans="1:14" ht="15" customHeight="1">
      <c r="A14" s="211"/>
      <c r="B14" s="212"/>
      <c r="C14" s="212"/>
      <c r="D14" s="212"/>
      <c r="E14" s="308"/>
      <c r="F14" s="308"/>
      <c r="G14" s="308"/>
      <c r="H14" s="308"/>
      <c r="I14" s="308"/>
      <c r="J14" s="308"/>
      <c r="K14" s="308"/>
      <c r="L14" s="308"/>
      <c r="M14" s="308"/>
      <c r="N14" s="309"/>
    </row>
    <row r="15" spans="1:14">
      <c r="A15" s="211"/>
      <c r="B15" s="212"/>
      <c r="C15" s="212"/>
      <c r="D15" s="212"/>
      <c r="E15" s="308"/>
      <c r="F15" s="308"/>
      <c r="G15" s="308"/>
      <c r="H15" s="308"/>
      <c r="I15" s="308"/>
      <c r="J15" s="308"/>
      <c r="K15" s="308"/>
      <c r="L15" s="308"/>
      <c r="M15" s="308"/>
      <c r="N15" s="309"/>
    </row>
    <row r="16" spans="1:14">
      <c r="A16" s="211"/>
      <c r="B16" s="212"/>
      <c r="C16" s="212"/>
      <c r="D16" s="212"/>
      <c r="E16" s="308"/>
      <c r="F16" s="308"/>
      <c r="G16" s="308"/>
      <c r="H16" s="308"/>
      <c r="I16" s="308"/>
      <c r="J16" s="308"/>
      <c r="K16" s="308"/>
      <c r="L16" s="308"/>
      <c r="M16" s="308"/>
      <c r="N16" s="309"/>
    </row>
    <row r="17" spans="1:14" ht="15" customHeight="1">
      <c r="A17" s="224" t="s">
        <v>11</v>
      </c>
      <c r="B17" s="225"/>
      <c r="C17" s="225"/>
      <c r="D17" s="226"/>
      <c r="E17" s="310" t="s">
        <v>780</v>
      </c>
      <c r="F17" s="311"/>
      <c r="G17" s="311"/>
      <c r="H17" s="311"/>
      <c r="I17" s="311"/>
      <c r="J17" s="311"/>
      <c r="K17" s="311"/>
      <c r="L17" s="311"/>
      <c r="M17" s="311"/>
      <c r="N17" s="312"/>
    </row>
    <row r="18" spans="1:14">
      <c r="A18" s="227"/>
      <c r="B18" s="228"/>
      <c r="C18" s="228"/>
      <c r="D18" s="229"/>
      <c r="E18" s="313"/>
      <c r="F18" s="314"/>
      <c r="G18" s="314"/>
      <c r="H18" s="314"/>
      <c r="I18" s="314"/>
      <c r="J18" s="314"/>
      <c r="K18" s="314"/>
      <c r="L18" s="314"/>
      <c r="M18" s="314"/>
      <c r="N18" s="315"/>
    </row>
    <row r="19" spans="1:14">
      <c r="A19" s="230"/>
      <c r="B19" s="231"/>
      <c r="C19" s="231"/>
      <c r="D19" s="232"/>
      <c r="E19" s="316"/>
      <c r="F19" s="317"/>
      <c r="G19" s="317"/>
      <c r="H19" s="317"/>
      <c r="I19" s="317"/>
      <c r="J19" s="317"/>
      <c r="K19" s="317"/>
      <c r="L19" s="317"/>
      <c r="M19" s="317"/>
      <c r="N19" s="318"/>
    </row>
    <row r="20" spans="1:14" ht="15" customHeight="1">
      <c r="A20" s="211" t="s">
        <v>12</v>
      </c>
      <c r="B20" s="212"/>
      <c r="C20" s="212"/>
      <c r="D20" s="212"/>
      <c r="E20" s="212" t="s">
        <v>13</v>
      </c>
      <c r="F20" s="212"/>
      <c r="G20" s="212"/>
      <c r="H20" s="212"/>
      <c r="I20" s="212"/>
      <c r="J20" s="212"/>
      <c r="K20" s="212"/>
      <c r="L20" s="212"/>
      <c r="M20" s="212"/>
      <c r="N20" s="213"/>
    </row>
    <row r="21" spans="1:14">
      <c r="A21" s="211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3"/>
    </row>
    <row r="22" spans="1:14" ht="15" customHeight="1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3"/>
    </row>
    <row r="23" spans="1:14">
      <c r="A23" s="211" t="s">
        <v>14</v>
      </c>
      <c r="B23" s="212"/>
      <c r="C23" s="212"/>
      <c r="D23" s="212"/>
      <c r="E23" s="212" t="s">
        <v>15</v>
      </c>
      <c r="F23" s="212"/>
      <c r="G23" s="212"/>
      <c r="H23" s="212"/>
      <c r="I23" s="212"/>
      <c r="J23" s="212"/>
      <c r="K23" s="212"/>
      <c r="L23" s="212"/>
      <c r="M23" s="212"/>
      <c r="N23" s="213"/>
    </row>
    <row r="24" spans="1:14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3"/>
    </row>
    <row r="25" spans="1:14" ht="1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3"/>
    </row>
    <row r="26" spans="1:14">
      <c r="A26" s="211" t="s">
        <v>16</v>
      </c>
      <c r="B26" s="212"/>
      <c r="C26" s="212"/>
      <c r="D26" s="212"/>
      <c r="E26" s="212" t="s">
        <v>17</v>
      </c>
      <c r="F26" s="212"/>
      <c r="G26" s="212"/>
      <c r="H26" s="212"/>
      <c r="I26" s="212"/>
      <c r="J26" s="212"/>
      <c r="K26" s="212"/>
      <c r="L26" s="212"/>
      <c r="M26" s="212"/>
      <c r="N26" s="213"/>
    </row>
    <row r="27" spans="1:14">
      <c r="A27" s="211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3"/>
    </row>
    <row r="28" spans="1:14" ht="37.5" customHeight="1">
      <c r="A28" s="221" t="s">
        <v>18</v>
      </c>
      <c r="B28" s="222"/>
      <c r="C28" s="222"/>
      <c r="D28" s="223"/>
      <c r="E28" s="305" t="s">
        <v>777</v>
      </c>
      <c r="F28" s="306"/>
      <c r="G28" s="306"/>
      <c r="H28" s="306"/>
      <c r="I28" s="306"/>
      <c r="J28" s="306"/>
      <c r="K28" s="306"/>
      <c r="L28" s="306"/>
      <c r="M28" s="306"/>
      <c r="N28" s="307"/>
    </row>
    <row r="29" spans="1:14">
      <c r="A29" s="224" t="s">
        <v>19</v>
      </c>
      <c r="B29" s="225"/>
      <c r="C29" s="225"/>
      <c r="D29" s="226"/>
      <c r="E29" s="233" t="s">
        <v>20</v>
      </c>
      <c r="F29" s="225"/>
      <c r="G29" s="225"/>
      <c r="H29" s="225"/>
      <c r="I29" s="225"/>
      <c r="J29" s="225"/>
      <c r="K29" s="225"/>
      <c r="L29" s="225"/>
      <c r="M29" s="225"/>
      <c r="N29" s="234"/>
    </row>
    <row r="30" spans="1:14">
      <c r="A30" s="227"/>
      <c r="B30" s="228"/>
      <c r="C30" s="228"/>
      <c r="D30" s="229"/>
      <c r="E30" s="235"/>
      <c r="F30" s="228"/>
      <c r="G30" s="228"/>
      <c r="H30" s="228"/>
      <c r="I30" s="228"/>
      <c r="J30" s="228"/>
      <c r="K30" s="228"/>
      <c r="L30" s="228"/>
      <c r="M30" s="228"/>
      <c r="N30" s="236"/>
    </row>
    <row r="31" spans="1:14">
      <c r="A31" s="230"/>
      <c r="B31" s="231"/>
      <c r="C31" s="231"/>
      <c r="D31" s="232"/>
      <c r="E31" s="237"/>
      <c r="F31" s="231"/>
      <c r="G31" s="231"/>
      <c r="H31" s="231"/>
      <c r="I31" s="231"/>
      <c r="J31" s="231"/>
      <c r="K31" s="231"/>
      <c r="L31" s="231"/>
      <c r="M31" s="231"/>
      <c r="N31" s="238"/>
    </row>
    <row r="32" spans="1:14" ht="14.45" customHeight="1">
      <c r="A32" s="224" t="s">
        <v>21</v>
      </c>
      <c r="B32" s="225"/>
      <c r="C32" s="225"/>
      <c r="D32" s="226"/>
      <c r="E32" s="233" t="s">
        <v>22</v>
      </c>
      <c r="F32" s="225"/>
      <c r="G32" s="225"/>
      <c r="H32" s="225"/>
      <c r="I32" s="225"/>
      <c r="J32" s="225"/>
      <c r="K32" s="225"/>
      <c r="L32" s="225"/>
      <c r="M32" s="225"/>
      <c r="N32" s="234"/>
    </row>
    <row r="33" spans="1:14">
      <c r="A33" s="227"/>
      <c r="B33" s="228"/>
      <c r="C33" s="228"/>
      <c r="D33" s="229"/>
      <c r="E33" s="235"/>
      <c r="F33" s="228"/>
      <c r="G33" s="228"/>
      <c r="H33" s="228"/>
      <c r="I33" s="228"/>
      <c r="J33" s="228"/>
      <c r="K33" s="228"/>
      <c r="L33" s="228"/>
      <c r="M33" s="228"/>
      <c r="N33" s="236"/>
    </row>
    <row r="34" spans="1:14">
      <c r="A34" s="230"/>
      <c r="B34" s="231"/>
      <c r="C34" s="231"/>
      <c r="D34" s="232"/>
      <c r="E34" s="237"/>
      <c r="F34" s="231"/>
      <c r="G34" s="231"/>
      <c r="H34" s="231"/>
      <c r="I34" s="231"/>
      <c r="J34" s="231"/>
      <c r="K34" s="231"/>
      <c r="L34" s="231"/>
      <c r="M34" s="231"/>
      <c r="N34" s="238"/>
    </row>
    <row r="35" spans="1:14">
      <c r="A35" s="203" t="s">
        <v>23</v>
      </c>
      <c r="B35" s="204"/>
      <c r="C35" s="204"/>
      <c r="D35" s="204"/>
      <c r="E35" s="207" t="s">
        <v>24</v>
      </c>
      <c r="F35" s="207"/>
      <c r="G35" s="207"/>
      <c r="H35" s="207"/>
      <c r="I35" s="207"/>
      <c r="J35" s="207"/>
      <c r="K35" s="207"/>
      <c r="L35" s="207"/>
      <c r="M35" s="207"/>
      <c r="N35" s="208"/>
    </row>
    <row r="36" spans="1:14">
      <c r="A36" s="203"/>
      <c r="B36" s="204"/>
      <c r="C36" s="204"/>
      <c r="D36" s="204"/>
      <c r="E36" s="207"/>
      <c r="F36" s="207"/>
      <c r="G36" s="207"/>
      <c r="H36" s="207"/>
      <c r="I36" s="207"/>
      <c r="J36" s="207"/>
      <c r="K36" s="207"/>
      <c r="L36" s="207"/>
      <c r="M36" s="207"/>
      <c r="N36" s="208"/>
    </row>
    <row r="37" spans="1:14" ht="15.75" thickBot="1">
      <c r="A37" s="205"/>
      <c r="B37" s="206"/>
      <c r="C37" s="206"/>
      <c r="D37" s="206"/>
      <c r="E37" s="209"/>
      <c r="F37" s="209"/>
      <c r="G37" s="209"/>
      <c r="H37" s="209"/>
      <c r="I37" s="209"/>
      <c r="J37" s="209"/>
      <c r="K37" s="209"/>
      <c r="L37" s="209"/>
      <c r="M37" s="209"/>
      <c r="N37" s="210"/>
    </row>
  </sheetData>
  <mergeCells count="23">
    <mergeCell ref="A29:D31"/>
    <mergeCell ref="E29:N31"/>
    <mergeCell ref="E20:N22"/>
    <mergeCell ref="A23:D25"/>
    <mergeCell ref="E23:N25"/>
    <mergeCell ref="A26:D27"/>
    <mergeCell ref="E26:N27"/>
    <mergeCell ref="A35:D37"/>
    <mergeCell ref="E35:N37"/>
    <mergeCell ref="A9:D16"/>
    <mergeCell ref="E9:N16"/>
    <mergeCell ref="A4:N4"/>
    <mergeCell ref="A5:D5"/>
    <mergeCell ref="E5:N5"/>
    <mergeCell ref="E6:N8"/>
    <mergeCell ref="A6:D8"/>
    <mergeCell ref="A28:D28"/>
    <mergeCell ref="E28:N28"/>
    <mergeCell ref="A32:D34"/>
    <mergeCell ref="E32:N34"/>
    <mergeCell ref="E17:N19"/>
    <mergeCell ref="A17:D19"/>
    <mergeCell ref="A20:D2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P57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39" bestFit="1" customWidth="1"/>
    <col min="5" max="5" width="22.7109375" style="1" customWidth="1"/>
    <col min="6" max="6" width="23.5703125" style="39" customWidth="1"/>
    <col min="7" max="7" width="29.5703125" style="118" customWidth="1"/>
    <col min="8" max="8" width="30" style="118" bestFit="1" customWidth="1"/>
    <col min="9" max="9" width="30" style="118" customWidth="1"/>
    <col min="10" max="11" width="28" style="55" customWidth="1"/>
    <col min="12" max="12" width="27.5703125" customWidth="1"/>
    <col min="13" max="13" width="20.7109375" style="36" customWidth="1"/>
    <col min="14" max="15" width="20.7109375" style="56" customWidth="1"/>
  </cols>
  <sheetData>
    <row r="4" spans="1:16" ht="21.75" thickBot="1">
      <c r="A4" s="245" t="s">
        <v>25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7"/>
    </row>
    <row r="5" spans="1:16" ht="60.75" thickBot="1">
      <c r="A5" s="250" t="s">
        <v>26</v>
      </c>
      <c r="B5" s="239" t="s">
        <v>27</v>
      </c>
      <c r="C5" s="239" t="s">
        <v>9</v>
      </c>
      <c r="D5" s="239" t="s">
        <v>10</v>
      </c>
      <c r="E5" s="239" t="s">
        <v>28</v>
      </c>
      <c r="F5" s="239" t="s">
        <v>12</v>
      </c>
      <c r="G5" s="239" t="s">
        <v>14</v>
      </c>
      <c r="H5" s="239" t="s">
        <v>16</v>
      </c>
      <c r="I5" s="239" t="s">
        <v>29</v>
      </c>
      <c r="J5" s="248" t="s">
        <v>30</v>
      </c>
      <c r="K5" s="252" t="s">
        <v>31</v>
      </c>
      <c r="L5" s="93" t="s">
        <v>32</v>
      </c>
      <c r="M5" s="241" t="s">
        <v>33</v>
      </c>
      <c r="N5" s="241" t="s">
        <v>34</v>
      </c>
      <c r="O5" s="243" t="s">
        <v>35</v>
      </c>
    </row>
    <row r="6" spans="1:16" ht="15.75" thickBot="1">
      <c r="A6" s="251"/>
      <c r="B6" s="240"/>
      <c r="C6" s="240"/>
      <c r="D6" s="240"/>
      <c r="E6" s="240"/>
      <c r="F6" s="240" t="s">
        <v>36</v>
      </c>
      <c r="G6" s="240"/>
      <c r="H6" s="240"/>
      <c r="I6" s="240"/>
      <c r="J6" s="249"/>
      <c r="K6" s="253"/>
      <c r="L6" s="37" t="str">
        <f>IF(J7="","",SUM(J7:J56))</f>
        <v/>
      </c>
      <c r="M6" s="242"/>
      <c r="N6" s="242"/>
      <c r="O6" s="244"/>
    </row>
    <row r="7" spans="1:16">
      <c r="A7" s="61" t="s">
        <v>37</v>
      </c>
      <c r="B7" s="62"/>
      <c r="C7" s="63"/>
      <c r="D7" s="64"/>
      <c r="E7" s="63"/>
      <c r="F7" s="64"/>
      <c r="G7" s="115"/>
      <c r="H7" s="115"/>
      <c r="I7" s="184"/>
      <c r="J7" s="103" t="str">
        <f>IF(OR(B7="",C7="",D7="",E7="",F7="",G7="",H7=""),"",D7*G7*H7*1.338)</f>
        <v/>
      </c>
      <c r="K7" s="65"/>
      <c r="L7" s="99" t="str">
        <f t="shared" ref="L7:L38" si="0">IF(COUNTIF(C:C,C7)&gt;1=TRUE,"Chyba vyplnění, rozlište stejné pozice číslem","")</f>
        <v/>
      </c>
      <c r="M7" s="98"/>
      <c r="N7" s="76">
        <f>ROUND(IFERROR(J7*M7,0),0)</f>
        <v>0</v>
      </c>
      <c r="O7" s="100">
        <f>ROUND(IFERROR(J7-N7,0),0)</f>
        <v>0</v>
      </c>
      <c r="P7" s="101"/>
    </row>
    <row r="8" spans="1:16">
      <c r="A8" s="3" t="s">
        <v>38</v>
      </c>
      <c r="B8" s="49"/>
      <c r="C8" s="2"/>
      <c r="D8" s="64"/>
      <c r="E8" s="2"/>
      <c r="F8" s="64"/>
      <c r="G8" s="116"/>
      <c r="H8" s="116"/>
      <c r="I8" s="184"/>
      <c r="J8" s="103" t="str">
        <f t="shared" ref="J8:J56" si="1">IF(OR(B8="",C8="",D8="",E8="",F8="",G8="",H8=""),"",D8*G8*H8*1.338)</f>
        <v/>
      </c>
      <c r="K8" s="53"/>
      <c r="L8" s="97" t="str">
        <f t="shared" si="0"/>
        <v/>
      </c>
      <c r="M8" s="95"/>
      <c r="N8" s="76">
        <f t="shared" ref="N8:N56" si="2">ROUND(IFERROR(J8*M8,0),0)</f>
        <v>0</v>
      </c>
      <c r="O8" s="142">
        <f t="shared" ref="O8:O56" si="3">ROUND(IFERROR(J8-N8,0),0)</f>
        <v>0</v>
      </c>
    </row>
    <row r="9" spans="1:16">
      <c r="A9" s="3" t="s">
        <v>39</v>
      </c>
      <c r="B9" s="49"/>
      <c r="C9" s="2"/>
      <c r="D9" s="64"/>
      <c r="E9" s="2"/>
      <c r="F9" s="64"/>
      <c r="G9" s="116"/>
      <c r="H9" s="116"/>
      <c r="I9" s="184"/>
      <c r="J9" s="103" t="str">
        <f t="shared" si="1"/>
        <v/>
      </c>
      <c r="K9" s="53"/>
      <c r="L9" s="97" t="str">
        <f t="shared" si="0"/>
        <v/>
      </c>
      <c r="M9" s="95"/>
      <c r="N9" s="76">
        <f t="shared" si="2"/>
        <v>0</v>
      </c>
      <c r="O9" s="142">
        <f t="shared" si="3"/>
        <v>0</v>
      </c>
    </row>
    <row r="10" spans="1:16">
      <c r="A10" s="3" t="s">
        <v>40</v>
      </c>
      <c r="B10" s="49"/>
      <c r="C10" s="2"/>
      <c r="D10" s="64"/>
      <c r="E10" s="2"/>
      <c r="F10" s="64"/>
      <c r="G10" s="116"/>
      <c r="H10" s="116"/>
      <c r="I10" s="184"/>
      <c r="J10" s="103" t="str">
        <f t="shared" si="1"/>
        <v/>
      </c>
      <c r="K10" s="53"/>
      <c r="L10" s="97" t="str">
        <f t="shared" si="0"/>
        <v/>
      </c>
      <c r="M10" s="95"/>
      <c r="N10" s="76">
        <f t="shared" si="2"/>
        <v>0</v>
      </c>
      <c r="O10" s="142">
        <f t="shared" si="3"/>
        <v>0</v>
      </c>
    </row>
    <row r="11" spans="1:16">
      <c r="A11" s="3" t="s">
        <v>41</v>
      </c>
      <c r="B11" s="49"/>
      <c r="C11" s="2"/>
      <c r="D11" s="64"/>
      <c r="E11" s="2"/>
      <c r="F11" s="64"/>
      <c r="G11" s="116"/>
      <c r="H11" s="116"/>
      <c r="I11" s="184"/>
      <c r="J11" s="103" t="str">
        <f t="shared" si="1"/>
        <v/>
      </c>
      <c r="K11" s="53"/>
      <c r="L11" s="97" t="str">
        <f t="shared" si="0"/>
        <v/>
      </c>
      <c r="M11" s="95"/>
      <c r="N11" s="76">
        <f t="shared" si="2"/>
        <v>0</v>
      </c>
      <c r="O11" s="142">
        <f t="shared" si="3"/>
        <v>0</v>
      </c>
    </row>
    <row r="12" spans="1:16">
      <c r="A12" s="3" t="s">
        <v>42</v>
      </c>
      <c r="B12" s="49"/>
      <c r="C12" s="2"/>
      <c r="D12" s="64"/>
      <c r="E12" s="2"/>
      <c r="F12" s="51"/>
      <c r="G12" s="116"/>
      <c r="H12" s="116"/>
      <c r="I12" s="184"/>
      <c r="J12" s="103" t="str">
        <f t="shared" si="1"/>
        <v/>
      </c>
      <c r="K12" s="53"/>
      <c r="L12" s="97" t="str">
        <f t="shared" si="0"/>
        <v/>
      </c>
      <c r="M12" s="95"/>
      <c r="N12" s="76">
        <f t="shared" si="2"/>
        <v>0</v>
      </c>
      <c r="O12" s="142">
        <f t="shared" si="3"/>
        <v>0</v>
      </c>
    </row>
    <row r="13" spans="1:16">
      <c r="A13" s="3" t="s">
        <v>43</v>
      </c>
      <c r="B13" s="49"/>
      <c r="C13" s="2"/>
      <c r="D13" s="64"/>
      <c r="E13" s="2"/>
      <c r="F13" s="51"/>
      <c r="G13" s="116"/>
      <c r="H13" s="116"/>
      <c r="I13" s="184"/>
      <c r="J13" s="103" t="str">
        <f t="shared" si="1"/>
        <v/>
      </c>
      <c r="K13" s="53"/>
      <c r="L13" s="97" t="str">
        <f t="shared" si="0"/>
        <v/>
      </c>
      <c r="M13" s="95"/>
      <c r="N13" s="76">
        <f t="shared" si="2"/>
        <v>0</v>
      </c>
      <c r="O13" s="142">
        <f t="shared" si="3"/>
        <v>0</v>
      </c>
    </row>
    <row r="14" spans="1:16">
      <c r="A14" s="3" t="s">
        <v>44</v>
      </c>
      <c r="B14" s="49"/>
      <c r="C14" s="2"/>
      <c r="D14" s="64"/>
      <c r="E14" s="2"/>
      <c r="F14" s="51"/>
      <c r="G14" s="116"/>
      <c r="H14" s="116"/>
      <c r="I14" s="184"/>
      <c r="J14" s="103" t="str">
        <f t="shared" si="1"/>
        <v/>
      </c>
      <c r="K14" s="53"/>
      <c r="L14" s="97" t="str">
        <f t="shared" si="0"/>
        <v/>
      </c>
      <c r="M14" s="95"/>
      <c r="N14" s="76">
        <f t="shared" si="2"/>
        <v>0</v>
      </c>
      <c r="O14" s="142">
        <f t="shared" si="3"/>
        <v>0</v>
      </c>
    </row>
    <row r="15" spans="1:16">
      <c r="A15" s="3" t="s">
        <v>45</v>
      </c>
      <c r="B15" s="49"/>
      <c r="C15" s="2"/>
      <c r="D15" s="64"/>
      <c r="E15" s="2"/>
      <c r="F15" s="51"/>
      <c r="G15" s="116"/>
      <c r="H15" s="116"/>
      <c r="I15" s="184"/>
      <c r="J15" s="103" t="str">
        <f t="shared" si="1"/>
        <v/>
      </c>
      <c r="K15" s="53"/>
      <c r="L15" s="97" t="str">
        <f t="shared" si="0"/>
        <v/>
      </c>
      <c r="M15" s="95"/>
      <c r="N15" s="76">
        <f t="shared" si="2"/>
        <v>0</v>
      </c>
      <c r="O15" s="142">
        <f t="shared" si="3"/>
        <v>0</v>
      </c>
    </row>
    <row r="16" spans="1:16">
      <c r="A16" s="3" t="s">
        <v>46</v>
      </c>
      <c r="B16" s="49"/>
      <c r="C16" s="2"/>
      <c r="D16" s="64"/>
      <c r="E16" s="2"/>
      <c r="F16" s="51"/>
      <c r="G16" s="116"/>
      <c r="H16" s="116"/>
      <c r="I16" s="184"/>
      <c r="J16" s="103" t="str">
        <f t="shared" si="1"/>
        <v/>
      </c>
      <c r="K16" s="53"/>
      <c r="L16" s="97" t="str">
        <f t="shared" si="0"/>
        <v/>
      </c>
      <c r="M16" s="95"/>
      <c r="N16" s="76">
        <f t="shared" si="2"/>
        <v>0</v>
      </c>
      <c r="O16" s="142">
        <f t="shared" si="3"/>
        <v>0</v>
      </c>
    </row>
    <row r="17" spans="1:15">
      <c r="A17" s="3" t="s">
        <v>47</v>
      </c>
      <c r="B17" s="49"/>
      <c r="C17" s="2"/>
      <c r="D17" s="64"/>
      <c r="E17" s="2"/>
      <c r="F17" s="51"/>
      <c r="G17" s="116"/>
      <c r="H17" s="116"/>
      <c r="I17" s="184"/>
      <c r="J17" s="103" t="str">
        <f t="shared" si="1"/>
        <v/>
      </c>
      <c r="K17" s="53"/>
      <c r="L17" s="97" t="str">
        <f t="shared" si="0"/>
        <v/>
      </c>
      <c r="M17" s="95"/>
      <c r="N17" s="76">
        <f t="shared" si="2"/>
        <v>0</v>
      </c>
      <c r="O17" s="142">
        <f t="shared" si="3"/>
        <v>0</v>
      </c>
    </row>
    <row r="18" spans="1:15">
      <c r="A18" s="3" t="s">
        <v>48</v>
      </c>
      <c r="B18" s="49"/>
      <c r="C18" s="2"/>
      <c r="D18" s="64"/>
      <c r="E18" s="2"/>
      <c r="F18" s="51"/>
      <c r="G18" s="116"/>
      <c r="H18" s="116"/>
      <c r="I18" s="184"/>
      <c r="J18" s="103" t="str">
        <f t="shared" si="1"/>
        <v/>
      </c>
      <c r="K18" s="53"/>
      <c r="L18" s="97" t="str">
        <f t="shared" si="0"/>
        <v/>
      </c>
      <c r="M18" s="95"/>
      <c r="N18" s="76">
        <f t="shared" si="2"/>
        <v>0</v>
      </c>
      <c r="O18" s="142">
        <f t="shared" si="3"/>
        <v>0</v>
      </c>
    </row>
    <row r="19" spans="1:15">
      <c r="A19" s="3" t="s">
        <v>49</v>
      </c>
      <c r="B19" s="49"/>
      <c r="C19" s="2"/>
      <c r="D19" s="64"/>
      <c r="E19" s="2"/>
      <c r="F19" s="51"/>
      <c r="G19" s="116"/>
      <c r="H19" s="116"/>
      <c r="I19" s="184"/>
      <c r="J19" s="103" t="str">
        <f t="shared" si="1"/>
        <v/>
      </c>
      <c r="K19" s="53"/>
      <c r="L19" s="97" t="str">
        <f t="shared" si="0"/>
        <v/>
      </c>
      <c r="M19" s="95"/>
      <c r="N19" s="76">
        <f t="shared" si="2"/>
        <v>0</v>
      </c>
      <c r="O19" s="142">
        <f t="shared" si="3"/>
        <v>0</v>
      </c>
    </row>
    <row r="20" spans="1:15">
      <c r="A20" s="3" t="s">
        <v>50</v>
      </c>
      <c r="B20" s="49"/>
      <c r="C20" s="2"/>
      <c r="D20" s="64"/>
      <c r="E20" s="2"/>
      <c r="F20" s="51"/>
      <c r="G20" s="116"/>
      <c r="H20" s="116"/>
      <c r="I20" s="184"/>
      <c r="J20" s="103" t="str">
        <f t="shared" si="1"/>
        <v/>
      </c>
      <c r="K20" s="53"/>
      <c r="L20" s="97" t="str">
        <f t="shared" si="0"/>
        <v/>
      </c>
      <c r="M20" s="95"/>
      <c r="N20" s="76">
        <f t="shared" si="2"/>
        <v>0</v>
      </c>
      <c r="O20" s="142">
        <f t="shared" si="3"/>
        <v>0</v>
      </c>
    </row>
    <row r="21" spans="1:15">
      <c r="A21" s="3" t="s">
        <v>51</v>
      </c>
      <c r="B21" s="49"/>
      <c r="C21" s="2"/>
      <c r="D21" s="64"/>
      <c r="E21" s="2"/>
      <c r="F21" s="51"/>
      <c r="G21" s="116"/>
      <c r="H21" s="116"/>
      <c r="I21" s="184"/>
      <c r="J21" s="103" t="str">
        <f t="shared" si="1"/>
        <v/>
      </c>
      <c r="K21" s="53"/>
      <c r="L21" s="97" t="str">
        <f t="shared" si="0"/>
        <v/>
      </c>
      <c r="M21" s="95"/>
      <c r="N21" s="76">
        <f t="shared" si="2"/>
        <v>0</v>
      </c>
      <c r="O21" s="142">
        <f t="shared" si="3"/>
        <v>0</v>
      </c>
    </row>
    <row r="22" spans="1:15">
      <c r="A22" s="3" t="s">
        <v>52</v>
      </c>
      <c r="B22" s="49"/>
      <c r="C22" s="2"/>
      <c r="D22" s="64"/>
      <c r="E22" s="2"/>
      <c r="F22" s="51"/>
      <c r="G22" s="116"/>
      <c r="H22" s="116"/>
      <c r="I22" s="184"/>
      <c r="J22" s="103" t="str">
        <f t="shared" si="1"/>
        <v/>
      </c>
      <c r="K22" s="53"/>
      <c r="L22" s="97" t="str">
        <f t="shared" si="0"/>
        <v/>
      </c>
      <c r="M22" s="95"/>
      <c r="N22" s="76">
        <f t="shared" si="2"/>
        <v>0</v>
      </c>
      <c r="O22" s="142">
        <f t="shared" si="3"/>
        <v>0</v>
      </c>
    </row>
    <row r="23" spans="1:15">
      <c r="A23" s="3" t="s">
        <v>53</v>
      </c>
      <c r="B23" s="49"/>
      <c r="C23" s="2"/>
      <c r="D23" s="64"/>
      <c r="E23" s="2"/>
      <c r="F23" s="51"/>
      <c r="G23" s="116"/>
      <c r="H23" s="116"/>
      <c r="I23" s="184"/>
      <c r="J23" s="103" t="str">
        <f t="shared" si="1"/>
        <v/>
      </c>
      <c r="K23" s="53"/>
      <c r="L23" s="97" t="str">
        <f t="shared" si="0"/>
        <v/>
      </c>
      <c r="M23" s="95"/>
      <c r="N23" s="76">
        <f t="shared" si="2"/>
        <v>0</v>
      </c>
      <c r="O23" s="142">
        <f t="shared" si="3"/>
        <v>0</v>
      </c>
    </row>
    <row r="24" spans="1:15">
      <c r="A24" s="3" t="s">
        <v>54</v>
      </c>
      <c r="B24" s="49"/>
      <c r="C24" s="2"/>
      <c r="D24" s="64"/>
      <c r="E24" s="2"/>
      <c r="F24" s="51"/>
      <c r="G24" s="116"/>
      <c r="H24" s="116"/>
      <c r="I24" s="184"/>
      <c r="J24" s="103" t="str">
        <f t="shared" si="1"/>
        <v/>
      </c>
      <c r="K24" s="53"/>
      <c r="L24" s="97" t="str">
        <f t="shared" si="0"/>
        <v/>
      </c>
      <c r="M24" s="95"/>
      <c r="N24" s="76">
        <f t="shared" si="2"/>
        <v>0</v>
      </c>
      <c r="O24" s="142">
        <f t="shared" si="3"/>
        <v>0</v>
      </c>
    </row>
    <row r="25" spans="1:15">
      <c r="A25" s="3" t="s">
        <v>55</v>
      </c>
      <c r="B25" s="49"/>
      <c r="C25" s="2"/>
      <c r="D25" s="64"/>
      <c r="E25" s="2"/>
      <c r="F25" s="51"/>
      <c r="G25" s="116"/>
      <c r="H25" s="116"/>
      <c r="I25" s="184"/>
      <c r="J25" s="103" t="str">
        <f t="shared" si="1"/>
        <v/>
      </c>
      <c r="K25" s="53"/>
      <c r="L25" s="97" t="str">
        <f t="shared" si="0"/>
        <v/>
      </c>
      <c r="M25" s="95"/>
      <c r="N25" s="76">
        <f t="shared" si="2"/>
        <v>0</v>
      </c>
      <c r="O25" s="142">
        <f t="shared" si="3"/>
        <v>0</v>
      </c>
    </row>
    <row r="26" spans="1:15">
      <c r="A26" s="3" t="s">
        <v>56</v>
      </c>
      <c r="B26" s="49"/>
      <c r="C26" s="2"/>
      <c r="D26" s="64"/>
      <c r="E26" s="2"/>
      <c r="F26" s="51"/>
      <c r="G26" s="116"/>
      <c r="H26" s="116"/>
      <c r="I26" s="184"/>
      <c r="J26" s="103" t="str">
        <f t="shared" si="1"/>
        <v/>
      </c>
      <c r="K26" s="53"/>
      <c r="L26" s="97" t="str">
        <f t="shared" si="0"/>
        <v/>
      </c>
      <c r="M26" s="95"/>
      <c r="N26" s="76">
        <f t="shared" si="2"/>
        <v>0</v>
      </c>
      <c r="O26" s="142">
        <f t="shared" si="3"/>
        <v>0</v>
      </c>
    </row>
    <row r="27" spans="1:15">
      <c r="A27" s="3" t="s">
        <v>57</v>
      </c>
      <c r="B27" s="49"/>
      <c r="C27" s="2"/>
      <c r="D27" s="64"/>
      <c r="E27" s="2"/>
      <c r="F27" s="51"/>
      <c r="G27" s="116"/>
      <c r="H27" s="116"/>
      <c r="I27" s="184"/>
      <c r="J27" s="103" t="str">
        <f t="shared" si="1"/>
        <v/>
      </c>
      <c r="K27" s="53"/>
      <c r="L27" s="97" t="str">
        <f t="shared" si="0"/>
        <v/>
      </c>
      <c r="M27" s="95"/>
      <c r="N27" s="76">
        <f t="shared" si="2"/>
        <v>0</v>
      </c>
      <c r="O27" s="142">
        <f t="shared" si="3"/>
        <v>0</v>
      </c>
    </row>
    <row r="28" spans="1:15">
      <c r="A28" s="3" t="s">
        <v>58</v>
      </c>
      <c r="B28" s="49"/>
      <c r="C28" s="2"/>
      <c r="D28" s="64"/>
      <c r="E28" s="2"/>
      <c r="F28" s="51"/>
      <c r="G28" s="116"/>
      <c r="H28" s="116"/>
      <c r="I28" s="184"/>
      <c r="J28" s="103" t="str">
        <f t="shared" si="1"/>
        <v/>
      </c>
      <c r="K28" s="53"/>
      <c r="L28" s="97" t="str">
        <f t="shared" si="0"/>
        <v/>
      </c>
      <c r="M28" s="95"/>
      <c r="N28" s="76">
        <f t="shared" si="2"/>
        <v>0</v>
      </c>
      <c r="O28" s="142">
        <f t="shared" si="3"/>
        <v>0</v>
      </c>
    </row>
    <row r="29" spans="1:15">
      <c r="A29" s="3" t="s">
        <v>59</v>
      </c>
      <c r="B29" s="49"/>
      <c r="C29" s="2"/>
      <c r="D29" s="64"/>
      <c r="E29" s="2"/>
      <c r="F29" s="51"/>
      <c r="G29" s="116"/>
      <c r="H29" s="116"/>
      <c r="I29" s="184"/>
      <c r="J29" s="103" t="str">
        <f t="shared" si="1"/>
        <v/>
      </c>
      <c r="K29" s="53"/>
      <c r="L29" s="97" t="str">
        <f t="shared" si="0"/>
        <v/>
      </c>
      <c r="M29" s="95"/>
      <c r="N29" s="76">
        <f t="shared" si="2"/>
        <v>0</v>
      </c>
      <c r="O29" s="142">
        <f t="shared" si="3"/>
        <v>0</v>
      </c>
    </row>
    <row r="30" spans="1:15">
      <c r="A30" s="3" t="s">
        <v>60</v>
      </c>
      <c r="B30" s="49"/>
      <c r="C30" s="2"/>
      <c r="D30" s="64"/>
      <c r="E30" s="2"/>
      <c r="F30" s="51"/>
      <c r="G30" s="116"/>
      <c r="H30" s="116"/>
      <c r="I30" s="184"/>
      <c r="J30" s="103" t="str">
        <f t="shared" si="1"/>
        <v/>
      </c>
      <c r="K30" s="53"/>
      <c r="L30" s="97" t="str">
        <f t="shared" si="0"/>
        <v/>
      </c>
      <c r="M30" s="95"/>
      <c r="N30" s="76">
        <f t="shared" si="2"/>
        <v>0</v>
      </c>
      <c r="O30" s="142">
        <f t="shared" si="3"/>
        <v>0</v>
      </c>
    </row>
    <row r="31" spans="1:15">
      <c r="A31" s="3" t="s">
        <v>61</v>
      </c>
      <c r="B31" s="49"/>
      <c r="C31" s="2"/>
      <c r="D31" s="64"/>
      <c r="E31" s="2"/>
      <c r="F31" s="51"/>
      <c r="G31" s="116"/>
      <c r="H31" s="116"/>
      <c r="I31" s="184"/>
      <c r="J31" s="103" t="str">
        <f t="shared" si="1"/>
        <v/>
      </c>
      <c r="K31" s="53"/>
      <c r="L31" s="97" t="str">
        <f t="shared" si="0"/>
        <v/>
      </c>
      <c r="M31" s="95"/>
      <c r="N31" s="76">
        <f t="shared" si="2"/>
        <v>0</v>
      </c>
      <c r="O31" s="142">
        <f t="shared" si="3"/>
        <v>0</v>
      </c>
    </row>
    <row r="32" spans="1:15">
      <c r="A32" s="3" t="s">
        <v>62</v>
      </c>
      <c r="B32" s="49"/>
      <c r="C32" s="2"/>
      <c r="D32" s="64"/>
      <c r="E32" s="2"/>
      <c r="F32" s="51"/>
      <c r="G32" s="116"/>
      <c r="H32" s="116"/>
      <c r="I32" s="184"/>
      <c r="J32" s="103" t="str">
        <f t="shared" si="1"/>
        <v/>
      </c>
      <c r="K32" s="53"/>
      <c r="L32" s="97" t="str">
        <f t="shared" si="0"/>
        <v/>
      </c>
      <c r="M32" s="95"/>
      <c r="N32" s="76">
        <f t="shared" si="2"/>
        <v>0</v>
      </c>
      <c r="O32" s="142">
        <f t="shared" si="3"/>
        <v>0</v>
      </c>
    </row>
    <row r="33" spans="1:15">
      <c r="A33" s="3" t="s">
        <v>63</v>
      </c>
      <c r="B33" s="49"/>
      <c r="C33" s="2"/>
      <c r="D33" s="64"/>
      <c r="E33" s="2"/>
      <c r="F33" s="51"/>
      <c r="G33" s="116"/>
      <c r="H33" s="116"/>
      <c r="I33" s="184"/>
      <c r="J33" s="103" t="str">
        <f t="shared" si="1"/>
        <v/>
      </c>
      <c r="K33" s="53"/>
      <c r="L33" s="97" t="str">
        <f t="shared" si="0"/>
        <v/>
      </c>
      <c r="M33" s="95"/>
      <c r="N33" s="76">
        <f t="shared" si="2"/>
        <v>0</v>
      </c>
      <c r="O33" s="142">
        <f t="shared" si="3"/>
        <v>0</v>
      </c>
    </row>
    <row r="34" spans="1:15">
      <c r="A34" s="3" t="s">
        <v>64</v>
      </c>
      <c r="B34" s="49"/>
      <c r="C34" s="2"/>
      <c r="D34" s="64"/>
      <c r="E34" s="2"/>
      <c r="F34" s="51"/>
      <c r="G34" s="116"/>
      <c r="H34" s="116"/>
      <c r="I34" s="184"/>
      <c r="J34" s="103" t="str">
        <f t="shared" si="1"/>
        <v/>
      </c>
      <c r="K34" s="53"/>
      <c r="L34" s="97" t="str">
        <f t="shared" si="0"/>
        <v/>
      </c>
      <c r="M34" s="95"/>
      <c r="N34" s="76">
        <f t="shared" si="2"/>
        <v>0</v>
      </c>
      <c r="O34" s="142">
        <f t="shared" si="3"/>
        <v>0</v>
      </c>
    </row>
    <row r="35" spans="1:15">
      <c r="A35" s="3" t="s">
        <v>65</v>
      </c>
      <c r="B35" s="49"/>
      <c r="C35" s="2"/>
      <c r="D35" s="64"/>
      <c r="E35" s="2"/>
      <c r="F35" s="51"/>
      <c r="G35" s="116"/>
      <c r="H35" s="116"/>
      <c r="I35" s="184"/>
      <c r="J35" s="103" t="str">
        <f t="shared" si="1"/>
        <v/>
      </c>
      <c r="K35" s="53"/>
      <c r="L35" s="97" t="str">
        <f t="shared" si="0"/>
        <v/>
      </c>
      <c r="M35" s="95"/>
      <c r="N35" s="76">
        <f t="shared" si="2"/>
        <v>0</v>
      </c>
      <c r="O35" s="142">
        <f t="shared" si="3"/>
        <v>0</v>
      </c>
    </row>
    <row r="36" spans="1:15">
      <c r="A36" s="3" t="s">
        <v>66</v>
      </c>
      <c r="B36" s="49"/>
      <c r="C36" s="2"/>
      <c r="D36" s="64"/>
      <c r="E36" s="2"/>
      <c r="F36" s="51"/>
      <c r="G36" s="116"/>
      <c r="H36" s="116"/>
      <c r="I36" s="184"/>
      <c r="J36" s="103" t="str">
        <f t="shared" si="1"/>
        <v/>
      </c>
      <c r="K36" s="53"/>
      <c r="L36" s="97" t="str">
        <f t="shared" si="0"/>
        <v/>
      </c>
      <c r="M36" s="95"/>
      <c r="N36" s="76">
        <f t="shared" si="2"/>
        <v>0</v>
      </c>
      <c r="O36" s="142">
        <f t="shared" si="3"/>
        <v>0</v>
      </c>
    </row>
    <row r="37" spans="1:15">
      <c r="A37" s="3" t="s">
        <v>67</v>
      </c>
      <c r="B37" s="49"/>
      <c r="C37" s="2"/>
      <c r="D37" s="64"/>
      <c r="E37" s="2"/>
      <c r="F37" s="51"/>
      <c r="G37" s="116"/>
      <c r="H37" s="116"/>
      <c r="I37" s="184"/>
      <c r="J37" s="103" t="str">
        <f t="shared" si="1"/>
        <v/>
      </c>
      <c r="K37" s="53"/>
      <c r="L37" s="97" t="str">
        <f t="shared" si="0"/>
        <v/>
      </c>
      <c r="M37" s="95"/>
      <c r="N37" s="76">
        <f t="shared" si="2"/>
        <v>0</v>
      </c>
      <c r="O37" s="142">
        <f t="shared" si="3"/>
        <v>0</v>
      </c>
    </row>
    <row r="38" spans="1:15">
      <c r="A38" s="3" t="s">
        <v>68</v>
      </c>
      <c r="B38" s="49"/>
      <c r="C38" s="2"/>
      <c r="D38" s="64"/>
      <c r="E38" s="2"/>
      <c r="F38" s="51"/>
      <c r="G38" s="116"/>
      <c r="H38" s="116"/>
      <c r="I38" s="184"/>
      <c r="J38" s="103" t="str">
        <f t="shared" si="1"/>
        <v/>
      </c>
      <c r="K38" s="53"/>
      <c r="L38" s="97" t="str">
        <f t="shared" si="0"/>
        <v/>
      </c>
      <c r="M38" s="95"/>
      <c r="N38" s="76">
        <f t="shared" si="2"/>
        <v>0</v>
      </c>
      <c r="O38" s="142">
        <f t="shared" si="3"/>
        <v>0</v>
      </c>
    </row>
    <row r="39" spans="1:15">
      <c r="A39" s="3" t="s">
        <v>69</v>
      </c>
      <c r="B39" s="49"/>
      <c r="C39" s="2"/>
      <c r="D39" s="64"/>
      <c r="E39" s="2"/>
      <c r="F39" s="51"/>
      <c r="G39" s="116"/>
      <c r="H39" s="116"/>
      <c r="I39" s="184"/>
      <c r="J39" s="103" t="str">
        <f t="shared" si="1"/>
        <v/>
      </c>
      <c r="K39" s="53"/>
      <c r="L39" s="97" t="str">
        <f t="shared" ref="L39:L56" si="4">IF(COUNTIF(C:C,C39)&gt;1=TRUE,"Chyba vyplnění, rozlište stejné pozice číslem","")</f>
        <v/>
      </c>
      <c r="M39" s="95"/>
      <c r="N39" s="76">
        <f t="shared" si="2"/>
        <v>0</v>
      </c>
      <c r="O39" s="142">
        <f t="shared" si="3"/>
        <v>0</v>
      </c>
    </row>
    <row r="40" spans="1:15">
      <c r="A40" s="3" t="s">
        <v>70</v>
      </c>
      <c r="B40" s="49"/>
      <c r="C40" s="2"/>
      <c r="D40" s="64"/>
      <c r="E40" s="2"/>
      <c r="F40" s="51"/>
      <c r="G40" s="116"/>
      <c r="H40" s="116"/>
      <c r="I40" s="184"/>
      <c r="J40" s="103" t="str">
        <f t="shared" si="1"/>
        <v/>
      </c>
      <c r="K40" s="53"/>
      <c r="L40" s="97" t="str">
        <f t="shared" si="4"/>
        <v/>
      </c>
      <c r="M40" s="95"/>
      <c r="N40" s="76">
        <f t="shared" si="2"/>
        <v>0</v>
      </c>
      <c r="O40" s="142">
        <f t="shared" si="3"/>
        <v>0</v>
      </c>
    </row>
    <row r="41" spans="1:15">
      <c r="A41" s="3" t="s">
        <v>71</v>
      </c>
      <c r="B41" s="49"/>
      <c r="C41" s="2"/>
      <c r="D41" s="64"/>
      <c r="E41" s="2"/>
      <c r="F41" s="51"/>
      <c r="G41" s="116"/>
      <c r="H41" s="116"/>
      <c r="I41" s="184"/>
      <c r="J41" s="103" t="str">
        <f t="shared" si="1"/>
        <v/>
      </c>
      <c r="K41" s="53"/>
      <c r="L41" s="97" t="str">
        <f t="shared" si="4"/>
        <v/>
      </c>
      <c r="M41" s="95"/>
      <c r="N41" s="76">
        <f t="shared" si="2"/>
        <v>0</v>
      </c>
      <c r="O41" s="142">
        <f t="shared" si="3"/>
        <v>0</v>
      </c>
    </row>
    <row r="42" spans="1:15">
      <c r="A42" s="3" t="s">
        <v>72</v>
      </c>
      <c r="B42" s="49"/>
      <c r="C42" s="2"/>
      <c r="D42" s="64"/>
      <c r="E42" s="2"/>
      <c r="F42" s="51"/>
      <c r="G42" s="116"/>
      <c r="H42" s="116"/>
      <c r="I42" s="184"/>
      <c r="J42" s="103" t="str">
        <f t="shared" si="1"/>
        <v/>
      </c>
      <c r="K42" s="53"/>
      <c r="L42" s="97" t="str">
        <f t="shared" si="4"/>
        <v/>
      </c>
      <c r="M42" s="95"/>
      <c r="N42" s="76">
        <f t="shared" si="2"/>
        <v>0</v>
      </c>
      <c r="O42" s="142">
        <f t="shared" si="3"/>
        <v>0</v>
      </c>
    </row>
    <row r="43" spans="1:15">
      <c r="A43" s="3" t="s">
        <v>73</v>
      </c>
      <c r="B43" s="49"/>
      <c r="C43" s="2"/>
      <c r="D43" s="64"/>
      <c r="E43" s="2"/>
      <c r="F43" s="51"/>
      <c r="G43" s="116"/>
      <c r="H43" s="116"/>
      <c r="I43" s="184"/>
      <c r="J43" s="103" t="str">
        <f t="shared" si="1"/>
        <v/>
      </c>
      <c r="K43" s="53"/>
      <c r="L43" s="97" t="str">
        <f t="shared" si="4"/>
        <v/>
      </c>
      <c r="M43" s="95"/>
      <c r="N43" s="76">
        <f t="shared" si="2"/>
        <v>0</v>
      </c>
      <c r="O43" s="142">
        <f t="shared" si="3"/>
        <v>0</v>
      </c>
    </row>
    <row r="44" spans="1:15">
      <c r="A44" s="3" t="s">
        <v>74</v>
      </c>
      <c r="B44" s="49"/>
      <c r="C44" s="2"/>
      <c r="D44" s="64"/>
      <c r="E44" s="2"/>
      <c r="F44" s="51"/>
      <c r="G44" s="116"/>
      <c r="H44" s="116"/>
      <c r="I44" s="184"/>
      <c r="J44" s="103" t="str">
        <f t="shared" si="1"/>
        <v/>
      </c>
      <c r="K44" s="53"/>
      <c r="L44" s="97" t="str">
        <f t="shared" si="4"/>
        <v/>
      </c>
      <c r="M44" s="95"/>
      <c r="N44" s="76">
        <f t="shared" si="2"/>
        <v>0</v>
      </c>
      <c r="O44" s="142">
        <f t="shared" si="3"/>
        <v>0</v>
      </c>
    </row>
    <row r="45" spans="1:15">
      <c r="A45" s="3" t="s">
        <v>75</v>
      </c>
      <c r="B45" s="49"/>
      <c r="C45" s="2"/>
      <c r="D45" s="64"/>
      <c r="E45" s="2"/>
      <c r="F45" s="51"/>
      <c r="G45" s="116"/>
      <c r="H45" s="116"/>
      <c r="I45" s="184"/>
      <c r="J45" s="103" t="str">
        <f t="shared" si="1"/>
        <v/>
      </c>
      <c r="K45" s="53"/>
      <c r="L45" s="97" t="str">
        <f t="shared" si="4"/>
        <v/>
      </c>
      <c r="M45" s="95"/>
      <c r="N45" s="76">
        <f t="shared" si="2"/>
        <v>0</v>
      </c>
      <c r="O45" s="142">
        <f t="shared" si="3"/>
        <v>0</v>
      </c>
    </row>
    <row r="46" spans="1:15">
      <c r="A46" s="3" t="s">
        <v>76</v>
      </c>
      <c r="B46" s="49"/>
      <c r="C46" s="2"/>
      <c r="D46" s="64"/>
      <c r="E46" s="2"/>
      <c r="F46" s="51"/>
      <c r="G46" s="116"/>
      <c r="H46" s="116"/>
      <c r="I46" s="184"/>
      <c r="J46" s="103" t="str">
        <f t="shared" si="1"/>
        <v/>
      </c>
      <c r="K46" s="53"/>
      <c r="L46" s="97" t="str">
        <f t="shared" si="4"/>
        <v/>
      </c>
      <c r="M46" s="95"/>
      <c r="N46" s="76">
        <f t="shared" si="2"/>
        <v>0</v>
      </c>
      <c r="O46" s="142">
        <f t="shared" si="3"/>
        <v>0</v>
      </c>
    </row>
    <row r="47" spans="1:15">
      <c r="A47" s="3" t="s">
        <v>77</v>
      </c>
      <c r="B47" s="49"/>
      <c r="C47" s="2"/>
      <c r="D47" s="64"/>
      <c r="E47" s="2"/>
      <c r="F47" s="51"/>
      <c r="G47" s="116"/>
      <c r="H47" s="116"/>
      <c r="I47" s="184"/>
      <c r="J47" s="103" t="str">
        <f t="shared" si="1"/>
        <v/>
      </c>
      <c r="K47" s="53"/>
      <c r="L47" s="97" t="str">
        <f t="shared" si="4"/>
        <v/>
      </c>
      <c r="M47" s="95"/>
      <c r="N47" s="76">
        <f t="shared" si="2"/>
        <v>0</v>
      </c>
      <c r="O47" s="142">
        <f t="shared" si="3"/>
        <v>0</v>
      </c>
    </row>
    <row r="48" spans="1:15">
      <c r="A48" s="3" t="s">
        <v>78</v>
      </c>
      <c r="B48" s="49"/>
      <c r="C48" s="2"/>
      <c r="D48" s="64"/>
      <c r="E48" s="2"/>
      <c r="F48" s="51"/>
      <c r="G48" s="116"/>
      <c r="H48" s="116"/>
      <c r="I48" s="184"/>
      <c r="J48" s="103" t="str">
        <f t="shared" si="1"/>
        <v/>
      </c>
      <c r="K48" s="53"/>
      <c r="L48" s="97" t="str">
        <f t="shared" si="4"/>
        <v/>
      </c>
      <c r="M48" s="95"/>
      <c r="N48" s="76">
        <f t="shared" si="2"/>
        <v>0</v>
      </c>
      <c r="O48" s="142">
        <f t="shared" si="3"/>
        <v>0</v>
      </c>
    </row>
    <row r="49" spans="1:15">
      <c r="A49" s="3" t="s">
        <v>79</v>
      </c>
      <c r="B49" s="49"/>
      <c r="C49" s="2"/>
      <c r="D49" s="64"/>
      <c r="E49" s="2"/>
      <c r="F49" s="51"/>
      <c r="G49" s="116"/>
      <c r="H49" s="116"/>
      <c r="I49" s="184"/>
      <c r="J49" s="103" t="str">
        <f t="shared" si="1"/>
        <v/>
      </c>
      <c r="K49" s="53"/>
      <c r="L49" s="97" t="str">
        <f t="shared" si="4"/>
        <v/>
      </c>
      <c r="M49" s="95"/>
      <c r="N49" s="76">
        <f t="shared" si="2"/>
        <v>0</v>
      </c>
      <c r="O49" s="142">
        <f t="shared" si="3"/>
        <v>0</v>
      </c>
    </row>
    <row r="50" spans="1:15">
      <c r="A50" s="3" t="s">
        <v>80</v>
      </c>
      <c r="B50" s="49"/>
      <c r="C50" s="2"/>
      <c r="D50" s="64"/>
      <c r="E50" s="2"/>
      <c r="F50" s="51"/>
      <c r="G50" s="116"/>
      <c r="H50" s="116"/>
      <c r="I50" s="184"/>
      <c r="J50" s="103" t="str">
        <f t="shared" si="1"/>
        <v/>
      </c>
      <c r="K50" s="53"/>
      <c r="L50" s="97" t="str">
        <f t="shared" si="4"/>
        <v/>
      </c>
      <c r="M50" s="95"/>
      <c r="N50" s="76">
        <f t="shared" si="2"/>
        <v>0</v>
      </c>
      <c r="O50" s="142">
        <f t="shared" si="3"/>
        <v>0</v>
      </c>
    </row>
    <row r="51" spans="1:15">
      <c r="A51" s="3" t="s">
        <v>81</v>
      </c>
      <c r="B51" s="49"/>
      <c r="C51" s="2"/>
      <c r="D51" s="64"/>
      <c r="E51" s="2"/>
      <c r="F51" s="51"/>
      <c r="G51" s="116"/>
      <c r="H51" s="116"/>
      <c r="I51" s="184"/>
      <c r="J51" s="103" t="str">
        <f t="shared" si="1"/>
        <v/>
      </c>
      <c r="K51" s="53"/>
      <c r="L51" s="97" t="str">
        <f t="shared" si="4"/>
        <v/>
      </c>
      <c r="M51" s="95"/>
      <c r="N51" s="76">
        <f t="shared" si="2"/>
        <v>0</v>
      </c>
      <c r="O51" s="142">
        <f t="shared" si="3"/>
        <v>0</v>
      </c>
    </row>
    <row r="52" spans="1:15">
      <c r="A52" s="3" t="s">
        <v>82</v>
      </c>
      <c r="B52" s="49"/>
      <c r="C52" s="2"/>
      <c r="D52" s="64"/>
      <c r="E52" s="2"/>
      <c r="F52" s="51"/>
      <c r="G52" s="116"/>
      <c r="H52" s="116"/>
      <c r="I52" s="184"/>
      <c r="J52" s="103" t="str">
        <f t="shared" si="1"/>
        <v/>
      </c>
      <c r="K52" s="53"/>
      <c r="L52" s="97" t="str">
        <f t="shared" si="4"/>
        <v/>
      </c>
      <c r="M52" s="95"/>
      <c r="N52" s="76">
        <f t="shared" si="2"/>
        <v>0</v>
      </c>
      <c r="O52" s="142">
        <f t="shared" si="3"/>
        <v>0</v>
      </c>
    </row>
    <row r="53" spans="1:15">
      <c r="A53" s="3" t="s">
        <v>83</v>
      </c>
      <c r="B53" s="49"/>
      <c r="C53" s="2"/>
      <c r="D53" s="64"/>
      <c r="E53" s="2"/>
      <c r="F53" s="51"/>
      <c r="G53" s="116"/>
      <c r="H53" s="116"/>
      <c r="I53" s="184"/>
      <c r="J53" s="103" t="str">
        <f t="shared" si="1"/>
        <v/>
      </c>
      <c r="K53" s="53"/>
      <c r="L53" s="97" t="str">
        <f t="shared" si="4"/>
        <v/>
      </c>
      <c r="M53" s="95"/>
      <c r="N53" s="76">
        <f t="shared" si="2"/>
        <v>0</v>
      </c>
      <c r="O53" s="142">
        <f t="shared" si="3"/>
        <v>0</v>
      </c>
    </row>
    <row r="54" spans="1:15">
      <c r="A54" s="3" t="s">
        <v>84</v>
      </c>
      <c r="B54" s="49"/>
      <c r="C54" s="2"/>
      <c r="D54" s="64"/>
      <c r="E54" s="2"/>
      <c r="F54" s="51"/>
      <c r="G54" s="116"/>
      <c r="H54" s="116"/>
      <c r="I54" s="184"/>
      <c r="J54" s="103" t="str">
        <f t="shared" si="1"/>
        <v/>
      </c>
      <c r="K54" s="53"/>
      <c r="L54" s="97" t="str">
        <f t="shared" si="4"/>
        <v/>
      </c>
      <c r="M54" s="95"/>
      <c r="N54" s="76">
        <f t="shared" si="2"/>
        <v>0</v>
      </c>
      <c r="O54" s="142">
        <f t="shared" si="3"/>
        <v>0</v>
      </c>
    </row>
    <row r="55" spans="1:15">
      <c r="A55" s="3" t="s">
        <v>85</v>
      </c>
      <c r="B55" s="49"/>
      <c r="C55" s="2"/>
      <c r="D55" s="64"/>
      <c r="E55" s="2"/>
      <c r="F55" s="51"/>
      <c r="G55" s="116"/>
      <c r="H55" s="116"/>
      <c r="I55" s="184"/>
      <c r="J55" s="103" t="str">
        <f t="shared" si="1"/>
        <v/>
      </c>
      <c r="K55" s="53"/>
      <c r="L55" s="97" t="str">
        <f t="shared" si="4"/>
        <v/>
      </c>
      <c r="M55" s="95"/>
      <c r="N55" s="76">
        <f t="shared" si="2"/>
        <v>0</v>
      </c>
      <c r="O55" s="142">
        <f t="shared" si="3"/>
        <v>0</v>
      </c>
    </row>
    <row r="56" spans="1:15" ht="15.75" thickBot="1">
      <c r="A56" s="4" t="s">
        <v>86</v>
      </c>
      <c r="B56" s="50"/>
      <c r="C56" s="5"/>
      <c r="D56" s="52"/>
      <c r="E56" s="5"/>
      <c r="F56" s="52"/>
      <c r="G56" s="117"/>
      <c r="H56" s="117"/>
      <c r="I56" s="185"/>
      <c r="J56" s="103" t="str">
        <f t="shared" si="1"/>
        <v/>
      </c>
      <c r="K56" s="54"/>
      <c r="L56" s="97" t="str">
        <f t="shared" si="4"/>
        <v/>
      </c>
      <c r="M56" s="96"/>
      <c r="N56" s="102">
        <f t="shared" si="2"/>
        <v>0</v>
      </c>
      <c r="O56" s="102">
        <f t="shared" si="3"/>
        <v>0</v>
      </c>
    </row>
    <row r="57" spans="1:15">
      <c r="K57" s="94"/>
    </row>
  </sheetData>
  <mergeCells count="15">
    <mergeCell ref="B5:B6"/>
    <mergeCell ref="M5:M6"/>
    <mergeCell ref="N5:N6"/>
    <mergeCell ref="O5:O6"/>
    <mergeCell ref="A4:O4"/>
    <mergeCell ref="J5:J6"/>
    <mergeCell ref="H5:H6"/>
    <mergeCell ref="G5:G6"/>
    <mergeCell ref="F5:F6"/>
    <mergeCell ref="E5:E6"/>
    <mergeCell ref="D5:D6"/>
    <mergeCell ref="C5:C6"/>
    <mergeCell ref="A5:A6"/>
    <mergeCell ref="K5:K6"/>
    <mergeCell ref="I5:I6"/>
  </mergeCells>
  <phoneticPr fontId="2" type="noConversion"/>
  <conditionalFormatting sqref="D7:D56">
    <cfRule type="cellIs" dxfId="4" priority="10" operator="greaterThan">
      <formula>$F7</formula>
    </cfRule>
  </conditionalFormatting>
  <dataValidations xWindow="777" yWindow="834" count="1">
    <dataValidation type="whole" operator="greaterThanOrEqual" allowBlank="1" showInputMessage="1" showErrorMessage="1" promptTitle="Upozornění" prompt="Požadovaná mzda nesmí být vyšší než mzda ve sloupci F" sqref="D8:D56 D7" xr:uid="{26C1815F-9DE7-4063-A84B-E94FA0A95E63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7" yWindow="834" count="1">
        <x14:dataValidation type="list" allowBlank="1" showInputMessage="1" showErrorMessage="1" xr:uid="{60204687-C639-496A-81FD-3DE7CCF9A727}">
          <x14:formula1>
            <xm:f>'PRVNÍ KROK - vyplnit Subjekty'!$B$5:$B$9</xm:f>
          </x14:formula1>
          <xm:sqref>B7:B56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dimension ref="A1:U499"/>
  <sheetViews>
    <sheetView zoomScaleNormal="100" workbookViewId="0">
      <selection activeCell="R8" sqref="R8"/>
    </sheetView>
  </sheetViews>
  <sheetFormatPr defaultColWidth="8.42578125" defaultRowHeight="12.75"/>
  <cols>
    <col min="1" max="1" width="60.7109375" style="11" customWidth="1"/>
    <col min="2" max="2" width="16.7109375" style="11" customWidth="1"/>
    <col min="3" max="3" width="14.28515625" style="11" customWidth="1"/>
    <col min="4" max="5" width="9.28515625" style="27" customWidth="1"/>
    <col min="6" max="6" width="9.28515625" style="181" customWidth="1"/>
    <col min="7" max="7" width="9.28515625" style="27" customWidth="1"/>
    <col min="8" max="12" width="9.28515625" style="28" customWidth="1"/>
    <col min="13" max="13" width="7.5703125" style="11" customWidth="1"/>
    <col min="14" max="14" width="7.85546875" style="11" bestFit="1" customWidth="1"/>
    <col min="15" max="15" width="18" style="11" bestFit="1" customWidth="1"/>
    <col min="16" max="21" width="9.7109375" style="11" customWidth="1"/>
    <col min="22" max="16384" width="8.42578125" style="11"/>
  </cols>
  <sheetData>
    <row r="1" spans="1:21" s="10" customFormat="1" ht="23.85" customHeight="1" thickBot="1">
      <c r="A1" s="7" t="s">
        <v>87</v>
      </c>
      <c r="B1" s="8"/>
      <c r="C1" s="9" t="s">
        <v>88</v>
      </c>
      <c r="D1" s="7" t="s">
        <v>87</v>
      </c>
      <c r="E1" s="8"/>
      <c r="F1" s="175"/>
      <c r="G1" s="8"/>
      <c r="H1" s="8"/>
      <c r="I1" s="8"/>
      <c r="J1" s="8"/>
      <c r="K1" s="8"/>
      <c r="L1" s="8"/>
      <c r="M1" s="9" t="s">
        <v>88</v>
      </c>
      <c r="N1" s="107"/>
      <c r="O1" s="108"/>
      <c r="P1" s="107"/>
      <c r="Q1" s="108"/>
    </row>
    <row r="2" spans="1:21">
      <c r="A2" s="106"/>
      <c r="B2" s="109"/>
      <c r="C2" s="109"/>
      <c r="D2" s="110"/>
      <c r="E2" s="110"/>
      <c r="F2" s="176"/>
      <c r="G2" s="110"/>
      <c r="H2" s="109"/>
      <c r="I2" s="111"/>
      <c r="J2" s="111"/>
      <c r="K2" s="111"/>
      <c r="L2" s="111"/>
      <c r="O2" s="111"/>
      <c r="P2" s="111"/>
      <c r="Q2" s="111"/>
      <c r="R2" s="111"/>
      <c r="S2" s="111"/>
      <c r="T2" s="111"/>
      <c r="U2" s="111"/>
    </row>
    <row r="3" spans="1:21" ht="20.65" customHeight="1">
      <c r="A3" s="255" t="s">
        <v>89</v>
      </c>
      <c r="B3" s="255"/>
      <c r="C3" s="255"/>
      <c r="D3" s="255" t="s">
        <v>89</v>
      </c>
      <c r="E3" s="255"/>
      <c r="F3" s="255"/>
      <c r="G3" s="255"/>
      <c r="H3" s="255"/>
      <c r="I3" s="255"/>
      <c r="J3" s="255"/>
      <c r="K3" s="255"/>
      <c r="L3" s="255"/>
      <c r="M3" s="255"/>
      <c r="O3" s="111"/>
      <c r="P3" s="111"/>
      <c r="Q3" s="111"/>
      <c r="R3" s="111"/>
      <c r="S3" s="111"/>
      <c r="T3" s="111"/>
      <c r="U3" s="111"/>
    </row>
    <row r="4" spans="1:21" ht="15.75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O4" s="111"/>
      <c r="P4" s="111"/>
      <c r="Q4" s="111"/>
      <c r="R4" s="111"/>
      <c r="S4" s="111"/>
      <c r="T4" s="111"/>
      <c r="U4" s="111"/>
    </row>
    <row r="5" spans="1:21" s="12" customFormat="1">
      <c r="A5" s="257" t="s">
        <v>90</v>
      </c>
      <c r="B5" s="254" t="s">
        <v>91</v>
      </c>
      <c r="C5" s="260" t="s">
        <v>92</v>
      </c>
      <c r="D5" s="254" t="s">
        <v>93</v>
      </c>
      <c r="E5" s="254"/>
      <c r="F5" s="254"/>
      <c r="G5" s="254"/>
      <c r="H5" s="254" t="s">
        <v>92</v>
      </c>
      <c r="I5" s="254"/>
      <c r="J5" s="254"/>
      <c r="K5" s="254"/>
      <c r="L5" s="254" t="s">
        <v>94</v>
      </c>
      <c r="M5" s="260" t="s">
        <v>95</v>
      </c>
    </row>
    <row r="6" spans="1:21" s="12" customFormat="1">
      <c r="A6" s="258"/>
      <c r="B6" s="254"/>
      <c r="C6" s="261"/>
      <c r="D6" s="254" t="s">
        <v>96</v>
      </c>
      <c r="E6" s="254" t="s">
        <v>97</v>
      </c>
      <c r="F6" s="267" t="s">
        <v>98</v>
      </c>
      <c r="G6" s="254" t="s">
        <v>99</v>
      </c>
      <c r="H6" s="254" t="s">
        <v>100</v>
      </c>
      <c r="I6" s="262" t="s">
        <v>101</v>
      </c>
      <c r="J6" s="263"/>
      <c r="K6" s="264"/>
      <c r="L6" s="254"/>
      <c r="M6" s="265"/>
    </row>
    <row r="7" spans="1:21" s="12" customFormat="1">
      <c r="A7" s="258"/>
      <c r="B7" s="254"/>
      <c r="C7" s="13" t="s">
        <v>102</v>
      </c>
      <c r="D7" s="254"/>
      <c r="E7" s="254"/>
      <c r="F7" s="267"/>
      <c r="G7" s="254"/>
      <c r="H7" s="254"/>
      <c r="I7" s="14" t="s">
        <v>103</v>
      </c>
      <c r="J7" s="14" t="s">
        <v>104</v>
      </c>
      <c r="K7" s="14" t="s">
        <v>105</v>
      </c>
      <c r="L7" s="254"/>
      <c r="M7" s="265"/>
    </row>
    <row r="8" spans="1:21" s="12" customFormat="1" ht="15" customHeight="1" thickBot="1">
      <c r="A8" s="259"/>
      <c r="B8" s="15" t="s">
        <v>106</v>
      </c>
      <c r="C8" s="15" t="s">
        <v>107</v>
      </c>
      <c r="D8" s="15" t="s">
        <v>107</v>
      </c>
      <c r="E8" s="15" t="s">
        <v>107</v>
      </c>
      <c r="F8" s="177" t="s">
        <v>107</v>
      </c>
      <c r="G8" s="15" t="s">
        <v>107</v>
      </c>
      <c r="H8" s="15" t="s">
        <v>107</v>
      </c>
      <c r="I8" s="15" t="s">
        <v>108</v>
      </c>
      <c r="J8" s="15" t="s">
        <v>108</v>
      </c>
      <c r="K8" s="15" t="s">
        <v>108</v>
      </c>
      <c r="L8" s="15" t="s">
        <v>109</v>
      </c>
      <c r="M8" s="266"/>
    </row>
    <row r="9" spans="1:21" s="12" customFormat="1" ht="1.1499999999999999" customHeight="1">
      <c r="A9" s="146"/>
      <c r="B9" s="146"/>
      <c r="C9" s="146"/>
      <c r="D9" s="146"/>
      <c r="E9" s="146"/>
      <c r="F9" s="178"/>
      <c r="G9" s="146"/>
      <c r="H9" s="146"/>
      <c r="I9" s="146"/>
      <c r="J9" s="146"/>
      <c r="K9" s="146"/>
      <c r="L9" s="146"/>
      <c r="M9" s="146"/>
    </row>
    <row r="10" spans="1:21" s="147" customFormat="1" ht="13.5" customHeight="1">
      <c r="A10" s="194" t="s">
        <v>110</v>
      </c>
      <c r="B10" s="195">
        <v>5.2454000000000001</v>
      </c>
      <c r="C10" s="196">
        <v>107452.0494</v>
      </c>
      <c r="D10" s="197">
        <v>34114.267399999997</v>
      </c>
      <c r="E10" s="197">
        <v>54241.490299999998</v>
      </c>
      <c r="F10" s="198">
        <v>209577.66940000001</v>
      </c>
      <c r="G10" s="197">
        <v>357488.89799999999</v>
      </c>
      <c r="H10" s="197">
        <v>168353.85709999999</v>
      </c>
      <c r="I10" s="199">
        <v>26.97</v>
      </c>
      <c r="J10" s="199">
        <v>0.56999999999999995</v>
      </c>
      <c r="K10" s="199">
        <v>9.8800000000000008</v>
      </c>
      <c r="L10" s="199">
        <v>171.26740000000001</v>
      </c>
      <c r="M10" s="200" t="s">
        <v>111</v>
      </c>
      <c r="O10" s="148"/>
      <c r="P10" s="149"/>
      <c r="Q10" s="149"/>
      <c r="R10" s="150"/>
      <c r="S10" s="148"/>
      <c r="T10" s="148"/>
      <c r="U10" s="148"/>
    </row>
    <row r="11" spans="1:21" s="147" customFormat="1" ht="13.5" customHeight="1">
      <c r="A11" s="194" t="s">
        <v>112</v>
      </c>
      <c r="B11" s="195">
        <v>1.0443</v>
      </c>
      <c r="C11" s="196">
        <v>235781.4964</v>
      </c>
      <c r="D11" s="197">
        <v>74419.052800000005</v>
      </c>
      <c r="E11" s="197">
        <v>135611.7291</v>
      </c>
      <c r="F11" s="198">
        <v>379837.24699999997</v>
      </c>
      <c r="G11" s="197">
        <v>607177.24269999994</v>
      </c>
      <c r="H11" s="197">
        <v>314499.9044</v>
      </c>
      <c r="I11" s="199">
        <v>32.03</v>
      </c>
      <c r="J11" s="199">
        <v>0.69</v>
      </c>
      <c r="K11" s="199">
        <v>9.44</v>
      </c>
      <c r="L11" s="199">
        <v>170.2955</v>
      </c>
      <c r="M11" s="200" t="s">
        <v>111</v>
      </c>
      <c r="O11" s="148"/>
      <c r="P11" s="149"/>
      <c r="Q11" s="149"/>
      <c r="R11" s="150"/>
      <c r="S11" s="148"/>
      <c r="T11" s="148"/>
      <c r="U11" s="148"/>
    </row>
    <row r="12" spans="1:21" s="147" customFormat="1" ht="13.5" customHeight="1">
      <c r="A12" s="194" t="s">
        <v>113</v>
      </c>
      <c r="B12" s="195">
        <v>2.0537000000000001</v>
      </c>
      <c r="C12" s="196">
        <v>131482.19140000001</v>
      </c>
      <c r="D12" s="197">
        <v>48459.444000000003</v>
      </c>
      <c r="E12" s="197">
        <v>73708.540800000002</v>
      </c>
      <c r="F12" s="198">
        <v>213436.16130000001</v>
      </c>
      <c r="G12" s="197">
        <v>346923.10499999998</v>
      </c>
      <c r="H12" s="197">
        <v>171919.1391</v>
      </c>
      <c r="I12" s="199">
        <v>26.41</v>
      </c>
      <c r="J12" s="199">
        <v>0.47</v>
      </c>
      <c r="K12" s="199">
        <v>10.61</v>
      </c>
      <c r="L12" s="199">
        <v>172.03620000000001</v>
      </c>
      <c r="M12" s="200" t="s">
        <v>111</v>
      </c>
      <c r="O12" s="148"/>
      <c r="P12" s="149"/>
      <c r="Q12" s="149"/>
      <c r="R12" s="150"/>
      <c r="S12" s="148"/>
      <c r="T12" s="148"/>
      <c r="U12" s="148"/>
    </row>
    <row r="13" spans="1:21" s="157" customFormat="1" ht="13.5" customHeight="1">
      <c r="A13" s="151" t="s">
        <v>114</v>
      </c>
      <c r="B13" s="152">
        <v>8.0074000000000005</v>
      </c>
      <c r="C13" s="153">
        <v>106506.4284</v>
      </c>
      <c r="D13" s="154">
        <v>45770.961199999998</v>
      </c>
      <c r="E13" s="154">
        <v>68354.941600000006</v>
      </c>
      <c r="F13" s="179">
        <v>156463.46309999999</v>
      </c>
      <c r="G13" s="154">
        <v>233429.17290000001</v>
      </c>
      <c r="H13" s="154">
        <v>130676.14200000001</v>
      </c>
      <c r="I13" s="155">
        <v>23.15</v>
      </c>
      <c r="J13" s="155">
        <v>0.64</v>
      </c>
      <c r="K13" s="155">
        <v>10.15</v>
      </c>
      <c r="L13" s="155">
        <v>171.5033</v>
      </c>
      <c r="M13" s="156" t="s">
        <v>115</v>
      </c>
      <c r="O13" s="158"/>
      <c r="P13" s="159"/>
      <c r="Q13" s="159"/>
      <c r="R13" s="160"/>
      <c r="S13" s="158"/>
      <c r="T13" s="158"/>
      <c r="U13" s="158"/>
    </row>
    <row r="14" spans="1:21" s="157" customFormat="1" ht="13.5" customHeight="1">
      <c r="A14" s="165" t="s">
        <v>116</v>
      </c>
      <c r="B14" s="166">
        <v>2.3889</v>
      </c>
      <c r="C14" s="167">
        <v>119280.4181</v>
      </c>
      <c r="D14" s="168">
        <v>45925.421499999997</v>
      </c>
      <c r="E14" s="168">
        <v>66437.268899999995</v>
      </c>
      <c r="F14" s="179">
        <v>182523.1342</v>
      </c>
      <c r="G14" s="168">
        <v>279723.375</v>
      </c>
      <c r="H14" s="168">
        <v>149735.50020000001</v>
      </c>
      <c r="I14" s="169">
        <v>25.46</v>
      </c>
      <c r="J14" s="169">
        <v>0.56999999999999995</v>
      </c>
      <c r="K14" s="169">
        <v>10.16</v>
      </c>
      <c r="L14" s="169">
        <v>171.37119999999999</v>
      </c>
      <c r="M14" s="170" t="s">
        <v>115</v>
      </c>
      <c r="O14" s="158"/>
      <c r="P14" s="159"/>
      <c r="Q14" s="159"/>
      <c r="R14" s="160"/>
      <c r="S14" s="158"/>
      <c r="T14" s="158"/>
      <c r="U14" s="158"/>
    </row>
    <row r="15" spans="1:21" s="157" customFormat="1" ht="13.5" customHeight="1">
      <c r="A15" s="165" t="s">
        <v>117</v>
      </c>
      <c r="B15" s="166">
        <v>3.0996999999999999</v>
      </c>
      <c r="C15" s="167">
        <v>103864.6511</v>
      </c>
      <c r="D15" s="168">
        <v>49342.423300000002</v>
      </c>
      <c r="E15" s="168">
        <v>70569.487999999998</v>
      </c>
      <c r="F15" s="179">
        <v>149597.0073</v>
      </c>
      <c r="G15" s="168">
        <v>198681.57329999999</v>
      </c>
      <c r="H15" s="168">
        <v>122832.4084</v>
      </c>
      <c r="I15" s="169">
        <v>25.37</v>
      </c>
      <c r="J15" s="169">
        <v>0.67</v>
      </c>
      <c r="K15" s="169">
        <v>9.73</v>
      </c>
      <c r="L15" s="169">
        <v>171.48920000000001</v>
      </c>
      <c r="M15" s="170" t="s">
        <v>111</v>
      </c>
      <c r="O15" s="158"/>
      <c r="P15" s="159"/>
      <c r="Q15" s="159"/>
      <c r="R15" s="160"/>
      <c r="S15" s="158"/>
      <c r="T15" s="158"/>
      <c r="U15" s="158"/>
    </row>
    <row r="16" spans="1:21" s="157" customFormat="1" ht="13.5" customHeight="1">
      <c r="A16" s="165" t="s">
        <v>118</v>
      </c>
      <c r="B16" s="166">
        <v>1.8772</v>
      </c>
      <c r="C16" s="167">
        <v>100325.0309</v>
      </c>
      <c r="D16" s="168">
        <v>43346.230300000003</v>
      </c>
      <c r="E16" s="168">
        <v>67668.878800000006</v>
      </c>
      <c r="F16" s="179">
        <v>149141.60759999999</v>
      </c>
      <c r="G16" s="168">
        <v>212685.9485</v>
      </c>
      <c r="H16" s="168">
        <v>122937.80039999999</v>
      </c>
      <c r="I16" s="169">
        <v>17.25</v>
      </c>
      <c r="J16" s="169">
        <v>0.74</v>
      </c>
      <c r="K16" s="169">
        <v>10.76</v>
      </c>
      <c r="L16" s="169">
        <v>171.72640000000001</v>
      </c>
      <c r="M16" s="170" t="s">
        <v>111</v>
      </c>
      <c r="O16" s="158"/>
      <c r="P16" s="159"/>
      <c r="Q16" s="159"/>
      <c r="R16" s="160"/>
      <c r="S16" s="158"/>
      <c r="T16" s="158"/>
      <c r="U16" s="158"/>
    </row>
    <row r="17" spans="1:21" s="157" customFormat="1" ht="13.5" customHeight="1">
      <c r="A17" s="151" t="s">
        <v>119</v>
      </c>
      <c r="B17" s="152">
        <v>2.9289999999999998</v>
      </c>
      <c r="C17" s="153">
        <v>104112.79889999999</v>
      </c>
      <c r="D17" s="154">
        <v>45318.4522</v>
      </c>
      <c r="E17" s="154">
        <v>65797.896500000003</v>
      </c>
      <c r="F17" s="179">
        <v>146020.98319999999</v>
      </c>
      <c r="G17" s="154">
        <v>210117.78400000001</v>
      </c>
      <c r="H17" s="154">
        <v>122124.3511</v>
      </c>
      <c r="I17" s="155">
        <v>20.62</v>
      </c>
      <c r="J17" s="155">
        <v>0.62</v>
      </c>
      <c r="K17" s="155">
        <v>10.48</v>
      </c>
      <c r="L17" s="155">
        <v>170.91040000000001</v>
      </c>
      <c r="M17" s="156" t="s">
        <v>111</v>
      </c>
      <c r="O17" s="158"/>
      <c r="P17" s="159"/>
      <c r="Q17" s="159"/>
      <c r="R17" s="160"/>
      <c r="S17" s="158"/>
      <c r="T17" s="158"/>
      <c r="U17" s="158"/>
    </row>
    <row r="18" spans="1:21" s="157" customFormat="1" ht="13.5" customHeight="1">
      <c r="A18" s="165" t="s">
        <v>120</v>
      </c>
      <c r="B18" s="166">
        <v>1.5849</v>
      </c>
      <c r="C18" s="167">
        <v>104112.79889999999</v>
      </c>
      <c r="D18" s="168">
        <v>47566.101999999999</v>
      </c>
      <c r="E18" s="168">
        <v>67185.143100000001</v>
      </c>
      <c r="F18" s="179">
        <v>146016.64369999999</v>
      </c>
      <c r="G18" s="168">
        <v>194966.66889999999</v>
      </c>
      <c r="H18" s="168">
        <v>113857.95450000001</v>
      </c>
      <c r="I18" s="169">
        <v>19.95</v>
      </c>
      <c r="J18" s="169">
        <v>0.47</v>
      </c>
      <c r="K18" s="169">
        <v>10.73</v>
      </c>
      <c r="L18" s="169">
        <v>170.7251</v>
      </c>
      <c r="M18" s="170" t="s">
        <v>115</v>
      </c>
      <c r="O18" s="158"/>
      <c r="P18" s="159"/>
      <c r="Q18" s="159"/>
      <c r="R18" s="160"/>
      <c r="S18" s="158"/>
      <c r="T18" s="158"/>
      <c r="U18" s="158"/>
    </row>
    <row r="19" spans="1:21" s="157" customFormat="1" ht="13.5" customHeight="1">
      <c r="A19" s="151" t="s">
        <v>121</v>
      </c>
      <c r="B19" s="152">
        <v>6.1897000000000002</v>
      </c>
      <c r="C19" s="153">
        <v>84185.712700000004</v>
      </c>
      <c r="D19" s="154">
        <v>33082.150800000003</v>
      </c>
      <c r="E19" s="154">
        <v>51901.750899999999</v>
      </c>
      <c r="F19" s="179">
        <v>125709.85309999999</v>
      </c>
      <c r="G19" s="154">
        <v>175241.95670000001</v>
      </c>
      <c r="H19" s="154">
        <v>98909.026599999997</v>
      </c>
      <c r="I19" s="155">
        <v>20.02</v>
      </c>
      <c r="J19" s="155">
        <v>1.33</v>
      </c>
      <c r="K19" s="155">
        <v>10.79</v>
      </c>
      <c r="L19" s="155">
        <v>170.9083</v>
      </c>
      <c r="M19" s="156" t="s">
        <v>115</v>
      </c>
      <c r="O19" s="158"/>
      <c r="P19" s="159"/>
      <c r="Q19" s="159"/>
      <c r="R19" s="160"/>
      <c r="S19" s="158"/>
      <c r="T19" s="158"/>
      <c r="U19" s="158"/>
    </row>
    <row r="20" spans="1:21" s="157" customFormat="1" ht="13.5" customHeight="1">
      <c r="A20" s="165" t="s">
        <v>122</v>
      </c>
      <c r="B20" s="166">
        <v>1.986</v>
      </c>
      <c r="C20" s="167">
        <v>95451.2399</v>
      </c>
      <c r="D20" s="168">
        <v>45989.428800000002</v>
      </c>
      <c r="E20" s="168">
        <v>63020.535400000001</v>
      </c>
      <c r="F20" s="179">
        <v>131595.21400000001</v>
      </c>
      <c r="G20" s="168">
        <v>184132.75539999999</v>
      </c>
      <c r="H20" s="168">
        <v>108456.2104</v>
      </c>
      <c r="I20" s="169">
        <v>16.72</v>
      </c>
      <c r="J20" s="169">
        <v>0.73</v>
      </c>
      <c r="K20" s="169">
        <v>10.76</v>
      </c>
      <c r="L20" s="169">
        <v>169.1892</v>
      </c>
      <c r="M20" s="170" t="s">
        <v>115</v>
      </c>
      <c r="O20" s="158"/>
      <c r="P20" s="159"/>
      <c r="Q20" s="159"/>
      <c r="R20" s="160"/>
      <c r="S20" s="158"/>
      <c r="T20" s="158"/>
      <c r="U20" s="158"/>
    </row>
    <row r="21" spans="1:21" s="157" customFormat="1" ht="13.5" customHeight="1">
      <c r="A21" s="151" t="s">
        <v>123</v>
      </c>
      <c r="B21" s="152">
        <v>11.9511</v>
      </c>
      <c r="C21" s="153">
        <v>99616.518599999996</v>
      </c>
      <c r="D21" s="154">
        <v>44804.175999999999</v>
      </c>
      <c r="E21" s="154">
        <v>64215.087200000002</v>
      </c>
      <c r="F21" s="179">
        <v>152591.86799999999</v>
      </c>
      <c r="G21" s="154">
        <v>230989.6427</v>
      </c>
      <c r="H21" s="154">
        <v>125777.7558</v>
      </c>
      <c r="I21" s="155">
        <v>25.58</v>
      </c>
      <c r="J21" s="155">
        <v>0.56000000000000005</v>
      </c>
      <c r="K21" s="155">
        <v>9.99</v>
      </c>
      <c r="L21" s="155">
        <v>171.4941</v>
      </c>
      <c r="M21" s="156" t="s">
        <v>115</v>
      </c>
      <c r="O21" s="158"/>
      <c r="P21" s="159"/>
      <c r="Q21" s="159"/>
      <c r="R21" s="160"/>
      <c r="S21" s="158"/>
      <c r="T21" s="158"/>
      <c r="U21" s="158"/>
    </row>
    <row r="22" spans="1:21" s="157" customFormat="1" ht="13.5" customHeight="1">
      <c r="A22" s="165" t="s">
        <v>124</v>
      </c>
      <c r="B22" s="166">
        <v>2.4843999999999999</v>
      </c>
      <c r="C22" s="167">
        <v>131477.9903</v>
      </c>
      <c r="D22" s="168">
        <v>52959.649899999997</v>
      </c>
      <c r="E22" s="168">
        <v>78954.839699999997</v>
      </c>
      <c r="F22" s="179">
        <v>207861.7928</v>
      </c>
      <c r="G22" s="168">
        <v>295512.76199999999</v>
      </c>
      <c r="H22" s="168">
        <v>164556.62239999999</v>
      </c>
      <c r="I22" s="169">
        <v>29.42</v>
      </c>
      <c r="J22" s="169">
        <v>0.21</v>
      </c>
      <c r="K22" s="169">
        <v>9.6</v>
      </c>
      <c r="L22" s="169">
        <v>171.89619999999999</v>
      </c>
      <c r="M22" s="170" t="s">
        <v>111</v>
      </c>
      <c r="O22" s="158"/>
      <c r="P22" s="159"/>
      <c r="Q22" s="159"/>
      <c r="R22" s="160"/>
      <c r="S22" s="158"/>
      <c r="T22" s="158"/>
      <c r="U22" s="158"/>
    </row>
    <row r="23" spans="1:21" s="157" customFormat="1" ht="13.5" customHeight="1">
      <c r="A23" s="165" t="s">
        <v>125</v>
      </c>
      <c r="B23" s="166">
        <v>5.7401999999999997</v>
      </c>
      <c r="C23" s="167">
        <v>99802.207200000004</v>
      </c>
      <c r="D23" s="168">
        <v>46259.128199999999</v>
      </c>
      <c r="E23" s="168">
        <v>67825.0527</v>
      </c>
      <c r="F23" s="179">
        <v>143712.9713</v>
      </c>
      <c r="G23" s="168">
        <v>210964.80960000001</v>
      </c>
      <c r="H23" s="168">
        <v>119570.37549999999</v>
      </c>
      <c r="I23" s="169">
        <v>24.96</v>
      </c>
      <c r="J23" s="169">
        <v>0.56999999999999995</v>
      </c>
      <c r="K23" s="169">
        <v>10.18</v>
      </c>
      <c r="L23" s="169">
        <v>171.56610000000001</v>
      </c>
      <c r="M23" s="170" t="s">
        <v>115</v>
      </c>
      <c r="O23" s="158"/>
      <c r="P23" s="159"/>
      <c r="Q23" s="159"/>
      <c r="R23" s="160"/>
      <c r="S23" s="158"/>
      <c r="T23" s="158"/>
      <c r="U23" s="158"/>
    </row>
    <row r="24" spans="1:21" s="157" customFormat="1" ht="13.5" customHeight="1">
      <c r="A24" s="165" t="s">
        <v>126</v>
      </c>
      <c r="B24" s="166">
        <v>1.7809999999999999</v>
      </c>
      <c r="C24" s="167">
        <v>97497.142600000006</v>
      </c>
      <c r="D24" s="168">
        <v>39737.357799999998</v>
      </c>
      <c r="E24" s="168">
        <v>63305.625899999999</v>
      </c>
      <c r="F24" s="179">
        <v>152603.9301</v>
      </c>
      <c r="G24" s="168">
        <v>229659.09700000001</v>
      </c>
      <c r="H24" s="168">
        <v>126192.7553</v>
      </c>
      <c r="I24" s="169">
        <v>21.32</v>
      </c>
      <c r="J24" s="169">
        <v>0.82</v>
      </c>
      <c r="K24" s="169">
        <v>10.34</v>
      </c>
      <c r="L24" s="169">
        <v>171.5462</v>
      </c>
      <c r="M24" s="170" t="s">
        <v>115</v>
      </c>
      <c r="O24" s="158"/>
      <c r="P24" s="159"/>
      <c r="Q24" s="159"/>
      <c r="R24" s="160"/>
      <c r="S24" s="158"/>
      <c r="T24" s="158"/>
      <c r="U24" s="158"/>
    </row>
    <row r="25" spans="1:21" s="157" customFormat="1" ht="13.5" customHeight="1">
      <c r="A25" s="151" t="s">
        <v>127</v>
      </c>
      <c r="B25" s="152">
        <v>3.8563999999999998</v>
      </c>
      <c r="C25" s="153">
        <v>97058.132299999997</v>
      </c>
      <c r="D25" s="154">
        <v>48857.587699999996</v>
      </c>
      <c r="E25" s="154">
        <v>68380.710099999997</v>
      </c>
      <c r="F25" s="179">
        <v>136762.63750000001</v>
      </c>
      <c r="G25" s="154">
        <v>201300.20259999999</v>
      </c>
      <c r="H25" s="154">
        <v>116010.53569999999</v>
      </c>
      <c r="I25" s="155">
        <v>18.149999999999999</v>
      </c>
      <c r="J25" s="155">
        <v>1.4</v>
      </c>
      <c r="K25" s="155">
        <v>10.83</v>
      </c>
      <c r="L25" s="155">
        <v>169.0222</v>
      </c>
      <c r="M25" s="156" t="s">
        <v>115</v>
      </c>
      <c r="O25" s="158"/>
      <c r="P25" s="159"/>
      <c r="Q25" s="159"/>
      <c r="R25" s="160"/>
      <c r="S25" s="158"/>
      <c r="T25" s="158"/>
      <c r="U25" s="158"/>
    </row>
    <row r="26" spans="1:21" s="157" customFormat="1" ht="13.5" customHeight="1">
      <c r="A26" s="165" t="s">
        <v>128</v>
      </c>
      <c r="B26" s="166">
        <v>1.7597</v>
      </c>
      <c r="C26" s="167">
        <v>99844.006999999998</v>
      </c>
      <c r="D26" s="168">
        <v>60171.333100000003</v>
      </c>
      <c r="E26" s="168">
        <v>79974.175300000003</v>
      </c>
      <c r="F26" s="179">
        <v>131248.54180000001</v>
      </c>
      <c r="G26" s="168">
        <v>192876.3039</v>
      </c>
      <c r="H26" s="168">
        <v>115426.3115</v>
      </c>
      <c r="I26" s="169">
        <v>17.75</v>
      </c>
      <c r="J26" s="169">
        <v>1.81</v>
      </c>
      <c r="K26" s="169">
        <v>10.86</v>
      </c>
      <c r="L26" s="169">
        <v>166.4692</v>
      </c>
      <c r="M26" s="170" t="s">
        <v>115</v>
      </c>
      <c r="O26" s="158"/>
      <c r="P26" s="159"/>
      <c r="Q26" s="159"/>
      <c r="R26" s="160"/>
      <c r="S26" s="158"/>
      <c r="T26" s="158"/>
      <c r="U26" s="158"/>
    </row>
    <row r="27" spans="1:21" s="157" customFormat="1" ht="13.5" customHeight="1">
      <c r="A27" s="151" t="s">
        <v>129</v>
      </c>
      <c r="B27" s="152">
        <v>2.6936</v>
      </c>
      <c r="C27" s="153">
        <v>59148.250999999997</v>
      </c>
      <c r="D27" s="154">
        <v>33744.618799999997</v>
      </c>
      <c r="E27" s="154">
        <v>45469.802000000003</v>
      </c>
      <c r="F27" s="179">
        <v>83541.5671</v>
      </c>
      <c r="G27" s="154">
        <v>112716.2427</v>
      </c>
      <c r="H27" s="154">
        <v>73128.302800000005</v>
      </c>
      <c r="I27" s="155">
        <v>22.52</v>
      </c>
      <c r="J27" s="155">
        <v>0.88</v>
      </c>
      <c r="K27" s="155">
        <v>9.8699999999999992</v>
      </c>
      <c r="L27" s="155">
        <v>172.303</v>
      </c>
      <c r="M27" s="156" t="s">
        <v>111</v>
      </c>
      <c r="O27" s="158"/>
      <c r="P27" s="159"/>
      <c r="Q27" s="159"/>
      <c r="R27" s="160"/>
      <c r="S27" s="158"/>
      <c r="T27" s="158"/>
      <c r="U27" s="158"/>
    </row>
    <row r="28" spans="1:21" s="157" customFormat="1" ht="13.5" customHeight="1">
      <c r="A28" s="165" t="s">
        <v>130</v>
      </c>
      <c r="B28" s="166">
        <v>1.5909</v>
      </c>
      <c r="C28" s="167">
        <v>52664.403899999998</v>
      </c>
      <c r="D28" s="168">
        <v>35903.522400000002</v>
      </c>
      <c r="E28" s="168">
        <v>44621.187100000003</v>
      </c>
      <c r="F28" s="179">
        <v>72205.099300000002</v>
      </c>
      <c r="G28" s="168">
        <v>83541.5671</v>
      </c>
      <c r="H28" s="168">
        <v>60555.431499999999</v>
      </c>
      <c r="I28" s="169">
        <v>24.97</v>
      </c>
      <c r="J28" s="169">
        <v>1.42</v>
      </c>
      <c r="K28" s="169">
        <v>10.69</v>
      </c>
      <c r="L28" s="169">
        <v>173.74789999999999</v>
      </c>
      <c r="M28" s="170" t="s">
        <v>111</v>
      </c>
      <c r="O28" s="158"/>
      <c r="P28" s="159"/>
      <c r="Q28" s="159"/>
      <c r="R28" s="160"/>
      <c r="S28" s="158"/>
      <c r="T28" s="158"/>
      <c r="U28" s="158"/>
    </row>
    <row r="29" spans="1:21" s="157" customFormat="1" ht="13.5" customHeight="1">
      <c r="A29" s="151" t="s">
        <v>131</v>
      </c>
      <c r="B29" s="152">
        <v>17.371700000000001</v>
      </c>
      <c r="C29" s="153">
        <v>90657.818799999994</v>
      </c>
      <c r="D29" s="154">
        <v>45158.650500000003</v>
      </c>
      <c r="E29" s="154">
        <v>62341.507700000002</v>
      </c>
      <c r="F29" s="179">
        <v>125068.0956</v>
      </c>
      <c r="G29" s="154">
        <v>180556.6974</v>
      </c>
      <c r="H29" s="154">
        <v>106474.4439</v>
      </c>
      <c r="I29" s="155">
        <v>21.6</v>
      </c>
      <c r="J29" s="155">
        <v>0.94</v>
      </c>
      <c r="K29" s="155">
        <v>10.33</v>
      </c>
      <c r="L29" s="155">
        <v>168.4255</v>
      </c>
      <c r="M29" s="156" t="s">
        <v>115</v>
      </c>
      <c r="O29" s="158"/>
      <c r="P29" s="159"/>
      <c r="Q29" s="159"/>
      <c r="R29" s="160"/>
      <c r="S29" s="158"/>
      <c r="T29" s="158"/>
      <c r="U29" s="158"/>
    </row>
    <row r="30" spans="1:21" s="157" customFormat="1" ht="13.5" customHeight="1">
      <c r="A30" s="165" t="s">
        <v>132</v>
      </c>
      <c r="B30" s="166">
        <v>4.4387999999999996</v>
      </c>
      <c r="C30" s="167">
        <v>124320.14079999999</v>
      </c>
      <c r="D30" s="168">
        <v>54064.9856</v>
      </c>
      <c r="E30" s="168">
        <v>78314.922500000001</v>
      </c>
      <c r="F30" s="179">
        <v>176864.47010000001</v>
      </c>
      <c r="G30" s="168">
        <v>253795.28659999999</v>
      </c>
      <c r="H30" s="168">
        <v>144822.0722</v>
      </c>
      <c r="I30" s="169">
        <v>25.04</v>
      </c>
      <c r="J30" s="169">
        <v>0.53</v>
      </c>
      <c r="K30" s="169">
        <v>10.1</v>
      </c>
      <c r="L30" s="169">
        <v>167.61850000000001</v>
      </c>
      <c r="M30" s="170" t="s">
        <v>115</v>
      </c>
      <c r="O30" s="158"/>
      <c r="P30" s="159"/>
      <c r="Q30" s="159"/>
      <c r="R30" s="160"/>
      <c r="S30" s="158"/>
      <c r="T30" s="158"/>
      <c r="U30" s="158"/>
    </row>
    <row r="31" spans="1:21" s="157" customFormat="1" ht="13.5" customHeight="1">
      <c r="A31" s="165" t="s">
        <v>133</v>
      </c>
      <c r="B31" s="166">
        <v>10.788600000000001</v>
      </c>
      <c r="C31" s="167">
        <v>80749.126199999999</v>
      </c>
      <c r="D31" s="168">
        <v>39646.715400000001</v>
      </c>
      <c r="E31" s="168">
        <v>56999.623299999999</v>
      </c>
      <c r="F31" s="179">
        <v>107789.4737</v>
      </c>
      <c r="G31" s="168">
        <v>139262.15979999999</v>
      </c>
      <c r="H31" s="168">
        <v>89847.623699999996</v>
      </c>
      <c r="I31" s="169">
        <v>19.09</v>
      </c>
      <c r="J31" s="169">
        <v>0.94</v>
      </c>
      <c r="K31" s="169">
        <v>10.5</v>
      </c>
      <c r="L31" s="169">
        <v>169.14619999999999</v>
      </c>
      <c r="M31" s="170" t="s">
        <v>115</v>
      </c>
      <c r="O31" s="158"/>
      <c r="P31" s="159"/>
      <c r="Q31" s="159"/>
      <c r="R31" s="160"/>
      <c r="S31" s="158"/>
      <c r="T31" s="158"/>
      <c r="U31" s="158"/>
    </row>
    <row r="32" spans="1:21" s="157" customFormat="1" ht="13.5" customHeight="1">
      <c r="A32" s="165" t="s">
        <v>134</v>
      </c>
      <c r="B32" s="166">
        <v>1.3047</v>
      </c>
      <c r="C32" s="167">
        <v>109772.3276</v>
      </c>
      <c r="D32" s="168">
        <v>67427.791500000007</v>
      </c>
      <c r="E32" s="168">
        <v>87884.230100000001</v>
      </c>
      <c r="F32" s="179">
        <v>142217.1789</v>
      </c>
      <c r="G32" s="168">
        <v>189827.09400000001</v>
      </c>
      <c r="H32" s="168">
        <v>124021.993</v>
      </c>
      <c r="I32" s="169">
        <v>24.04</v>
      </c>
      <c r="J32" s="169">
        <v>1.93</v>
      </c>
      <c r="K32" s="169">
        <v>10.47</v>
      </c>
      <c r="L32" s="169">
        <v>163.7114</v>
      </c>
      <c r="M32" s="170" t="s">
        <v>115</v>
      </c>
      <c r="O32" s="158"/>
      <c r="P32" s="159"/>
      <c r="Q32" s="159"/>
      <c r="R32" s="160"/>
      <c r="S32" s="158"/>
      <c r="T32" s="158"/>
      <c r="U32" s="158"/>
    </row>
    <row r="33" spans="1:21" s="157" customFormat="1" ht="13.5" customHeight="1">
      <c r="A33" s="151" t="s">
        <v>135</v>
      </c>
      <c r="B33" s="152">
        <v>0.35820000000000002</v>
      </c>
      <c r="C33" s="153">
        <v>79523.795199999993</v>
      </c>
      <c r="D33" s="154">
        <v>52657.4663</v>
      </c>
      <c r="E33" s="154">
        <v>68707.276299999998</v>
      </c>
      <c r="F33" s="179">
        <v>107866.7178</v>
      </c>
      <c r="G33" s="154">
        <v>148148.79939999999</v>
      </c>
      <c r="H33" s="154">
        <v>96747.768599999996</v>
      </c>
      <c r="I33" s="155">
        <v>27.64</v>
      </c>
      <c r="J33" s="155">
        <v>1.54</v>
      </c>
      <c r="K33" s="155">
        <v>11.5</v>
      </c>
      <c r="L33" s="155">
        <v>166.2586</v>
      </c>
      <c r="M33" s="156" t="s">
        <v>111</v>
      </c>
      <c r="O33" s="158"/>
      <c r="P33" s="159"/>
      <c r="Q33" s="159"/>
      <c r="R33" s="160"/>
      <c r="S33" s="158"/>
      <c r="T33" s="158"/>
      <c r="U33" s="158"/>
    </row>
    <row r="34" spans="1:21" s="157" customFormat="1" ht="13.5" customHeight="1">
      <c r="A34" s="151" t="s">
        <v>136</v>
      </c>
      <c r="B34" s="152">
        <v>6.3188000000000004</v>
      </c>
      <c r="C34" s="153">
        <v>69060.653900000005</v>
      </c>
      <c r="D34" s="154">
        <v>34254.859700000001</v>
      </c>
      <c r="E34" s="154">
        <v>47481.213000000003</v>
      </c>
      <c r="F34" s="179">
        <v>99661.122900000002</v>
      </c>
      <c r="G34" s="154">
        <v>141873.84650000001</v>
      </c>
      <c r="H34" s="154">
        <v>84012.068700000003</v>
      </c>
      <c r="I34" s="155">
        <v>26.21</v>
      </c>
      <c r="J34" s="155">
        <v>0.63</v>
      </c>
      <c r="K34" s="155">
        <v>10.130000000000001</v>
      </c>
      <c r="L34" s="155">
        <v>173.7131</v>
      </c>
      <c r="M34" s="156" t="s">
        <v>115</v>
      </c>
      <c r="O34" s="158"/>
      <c r="P34" s="159"/>
      <c r="Q34" s="159"/>
      <c r="R34" s="160"/>
      <c r="S34" s="158"/>
      <c r="T34" s="158"/>
      <c r="U34" s="158"/>
    </row>
    <row r="35" spans="1:21" s="157" customFormat="1" ht="13.5" customHeight="1">
      <c r="A35" s="165" t="s">
        <v>137</v>
      </c>
      <c r="B35" s="166">
        <v>1.5144</v>
      </c>
      <c r="C35" s="167">
        <v>65911.349700000006</v>
      </c>
      <c r="D35" s="168">
        <v>39332.390599999999</v>
      </c>
      <c r="E35" s="168">
        <v>50757.857499999998</v>
      </c>
      <c r="F35" s="179">
        <v>92082.704500000007</v>
      </c>
      <c r="G35" s="168">
        <v>125207.8744</v>
      </c>
      <c r="H35" s="168">
        <v>75764.309099999999</v>
      </c>
      <c r="I35" s="169">
        <v>28.34</v>
      </c>
      <c r="J35" s="169">
        <v>0.57999999999999996</v>
      </c>
      <c r="K35" s="169">
        <v>10.18</v>
      </c>
      <c r="L35" s="169">
        <v>173.74539999999999</v>
      </c>
      <c r="M35" s="170" t="s">
        <v>111</v>
      </c>
      <c r="O35" s="158"/>
      <c r="P35" s="159"/>
      <c r="Q35" s="159"/>
      <c r="R35" s="160"/>
      <c r="S35" s="158"/>
      <c r="T35" s="158"/>
      <c r="U35" s="158"/>
    </row>
    <row r="36" spans="1:21" s="157" customFormat="1" ht="13.5" customHeight="1">
      <c r="A36" s="165" t="s">
        <v>138</v>
      </c>
      <c r="B36" s="166">
        <v>2.7595000000000001</v>
      </c>
      <c r="C36" s="167">
        <v>68011.956900000005</v>
      </c>
      <c r="D36" s="168">
        <v>32387.923200000001</v>
      </c>
      <c r="E36" s="168">
        <v>45527.834000000003</v>
      </c>
      <c r="F36" s="179">
        <v>98170.588600000003</v>
      </c>
      <c r="G36" s="168">
        <v>133175.516</v>
      </c>
      <c r="H36" s="168">
        <v>78947.843999999997</v>
      </c>
      <c r="I36" s="169">
        <v>24.12</v>
      </c>
      <c r="J36" s="169">
        <v>0.97</v>
      </c>
      <c r="K36" s="169">
        <v>10.67</v>
      </c>
      <c r="L36" s="169">
        <v>174.10650000000001</v>
      </c>
      <c r="M36" s="170" t="s">
        <v>111</v>
      </c>
      <c r="O36" s="158"/>
      <c r="P36" s="159"/>
      <c r="Q36" s="159"/>
      <c r="R36" s="160"/>
      <c r="S36" s="158"/>
      <c r="T36" s="158"/>
      <c r="U36" s="158"/>
    </row>
    <row r="37" spans="1:21" s="157" customFormat="1" ht="13.5" customHeight="1">
      <c r="A37" s="151" t="s">
        <v>139</v>
      </c>
      <c r="B37" s="152">
        <v>9.5905000000000005</v>
      </c>
      <c r="C37" s="153">
        <v>70346.438299999994</v>
      </c>
      <c r="D37" s="154">
        <v>37399.959499999997</v>
      </c>
      <c r="E37" s="154">
        <v>51842.955399999999</v>
      </c>
      <c r="F37" s="179">
        <v>102543.84570000001</v>
      </c>
      <c r="G37" s="154">
        <v>150983.86230000001</v>
      </c>
      <c r="H37" s="154">
        <v>86314.453800000003</v>
      </c>
      <c r="I37" s="155">
        <v>19.54</v>
      </c>
      <c r="J37" s="155">
        <v>1.47</v>
      </c>
      <c r="K37" s="155">
        <v>11.56</v>
      </c>
      <c r="L37" s="155">
        <v>171.07849999999999</v>
      </c>
      <c r="M37" s="156" t="s">
        <v>115</v>
      </c>
      <c r="O37" s="158"/>
      <c r="P37" s="159"/>
      <c r="Q37" s="159"/>
      <c r="R37" s="160"/>
      <c r="S37" s="158"/>
      <c r="T37" s="158"/>
      <c r="U37" s="158"/>
    </row>
    <row r="38" spans="1:21" s="157" customFormat="1" ht="13.5" customHeight="1">
      <c r="A38" s="165" t="s">
        <v>140</v>
      </c>
      <c r="B38" s="166">
        <v>1.9153</v>
      </c>
      <c r="C38" s="167">
        <v>88590.443899999998</v>
      </c>
      <c r="D38" s="168">
        <v>37546.806799999998</v>
      </c>
      <c r="E38" s="168">
        <v>62358.253900000003</v>
      </c>
      <c r="F38" s="179">
        <v>132382.81820000001</v>
      </c>
      <c r="G38" s="168">
        <v>182592.53969999999</v>
      </c>
      <c r="H38" s="168">
        <v>106651.2528</v>
      </c>
      <c r="I38" s="169">
        <v>18.059999999999999</v>
      </c>
      <c r="J38" s="169">
        <v>0.75</v>
      </c>
      <c r="K38" s="169">
        <v>10.41</v>
      </c>
      <c r="L38" s="169">
        <v>170.62799999999999</v>
      </c>
      <c r="M38" s="170" t="s">
        <v>115</v>
      </c>
      <c r="O38" s="158"/>
      <c r="P38" s="159"/>
      <c r="Q38" s="159"/>
      <c r="R38" s="160"/>
      <c r="S38" s="158"/>
      <c r="T38" s="158"/>
      <c r="U38" s="158"/>
    </row>
    <row r="39" spans="1:21" s="157" customFormat="1" ht="13.5" customHeight="1">
      <c r="A39" s="165" t="s">
        <v>141</v>
      </c>
      <c r="B39" s="166">
        <v>1.8228</v>
      </c>
      <c r="C39" s="167">
        <v>51393.236400000002</v>
      </c>
      <c r="D39" s="168">
        <v>33180.911500000002</v>
      </c>
      <c r="E39" s="168">
        <v>39957.152900000001</v>
      </c>
      <c r="F39" s="179">
        <v>68995.160900000003</v>
      </c>
      <c r="G39" s="168">
        <v>109365.5254</v>
      </c>
      <c r="H39" s="168">
        <v>63550.297599999998</v>
      </c>
      <c r="I39" s="169">
        <v>19.47</v>
      </c>
      <c r="J39" s="169">
        <v>2.56</v>
      </c>
      <c r="K39" s="169">
        <v>10.58</v>
      </c>
      <c r="L39" s="169">
        <v>174.10730000000001</v>
      </c>
      <c r="M39" s="170" t="s">
        <v>115</v>
      </c>
      <c r="O39" s="158"/>
      <c r="P39" s="159"/>
      <c r="Q39" s="159"/>
      <c r="R39" s="160"/>
      <c r="S39" s="158"/>
      <c r="T39" s="158"/>
      <c r="U39" s="158"/>
    </row>
    <row r="40" spans="1:21" s="157" customFormat="1" ht="13.5" customHeight="1">
      <c r="A40" s="165" t="s">
        <v>142</v>
      </c>
      <c r="B40" s="166">
        <v>3.3662000000000001</v>
      </c>
      <c r="C40" s="167">
        <v>72149.7356</v>
      </c>
      <c r="D40" s="168">
        <v>42592.684999999998</v>
      </c>
      <c r="E40" s="168">
        <v>56680.5314</v>
      </c>
      <c r="F40" s="179">
        <v>93683.025500000003</v>
      </c>
      <c r="G40" s="168">
        <v>129071.45970000001</v>
      </c>
      <c r="H40" s="168">
        <v>81918.940900000001</v>
      </c>
      <c r="I40" s="169">
        <v>21.68</v>
      </c>
      <c r="J40" s="169">
        <v>2.0699999999999998</v>
      </c>
      <c r="K40" s="169">
        <v>13.59</v>
      </c>
      <c r="L40" s="169">
        <v>168.7396</v>
      </c>
      <c r="M40" s="170" t="s">
        <v>115</v>
      </c>
      <c r="O40" s="158"/>
      <c r="P40" s="159"/>
      <c r="Q40" s="159"/>
      <c r="R40" s="160"/>
      <c r="S40" s="158"/>
      <c r="T40" s="158"/>
      <c r="U40" s="158"/>
    </row>
    <row r="41" spans="1:21" s="157" customFormat="1" ht="13.5" customHeight="1">
      <c r="A41" s="165" t="s">
        <v>143</v>
      </c>
      <c r="B41" s="166">
        <v>2.0964</v>
      </c>
      <c r="C41" s="167">
        <v>75558.791100000002</v>
      </c>
      <c r="D41" s="168">
        <v>35966.213400000001</v>
      </c>
      <c r="E41" s="168">
        <v>53268.032200000001</v>
      </c>
      <c r="F41" s="179">
        <v>118210.3847</v>
      </c>
      <c r="G41" s="168">
        <v>169933.3591</v>
      </c>
      <c r="H41" s="168">
        <v>94698.914600000004</v>
      </c>
      <c r="I41" s="169">
        <v>18.52</v>
      </c>
      <c r="J41" s="169">
        <v>0.83</v>
      </c>
      <c r="K41" s="169">
        <v>10.6</v>
      </c>
      <c r="L41" s="169">
        <v>172.0889</v>
      </c>
      <c r="M41" s="170" t="s">
        <v>111</v>
      </c>
      <c r="O41" s="158"/>
      <c r="P41" s="159"/>
      <c r="Q41" s="159"/>
      <c r="R41" s="160"/>
      <c r="S41" s="158"/>
      <c r="T41" s="158"/>
      <c r="U41" s="158"/>
    </row>
    <row r="42" spans="1:21" s="157" customFormat="1" ht="13.5" customHeight="1">
      <c r="A42" s="151" t="s">
        <v>144</v>
      </c>
      <c r="B42" s="152">
        <v>7.0650000000000004</v>
      </c>
      <c r="C42" s="153">
        <v>125257.6799</v>
      </c>
      <c r="D42" s="154">
        <v>61913.4902</v>
      </c>
      <c r="E42" s="154">
        <v>84955.037800000006</v>
      </c>
      <c r="F42" s="179">
        <v>185626.24489999999</v>
      </c>
      <c r="G42" s="154">
        <v>265875.75420000002</v>
      </c>
      <c r="H42" s="154">
        <v>150083.70680000001</v>
      </c>
      <c r="I42" s="155">
        <v>18.25</v>
      </c>
      <c r="J42" s="155">
        <v>1.37</v>
      </c>
      <c r="K42" s="155">
        <v>10.33</v>
      </c>
      <c r="L42" s="155">
        <v>172.7645</v>
      </c>
      <c r="M42" s="156" t="s">
        <v>115</v>
      </c>
      <c r="O42" s="158"/>
      <c r="P42" s="159"/>
      <c r="Q42" s="159"/>
      <c r="R42" s="160"/>
      <c r="S42" s="158"/>
      <c r="T42" s="158"/>
      <c r="U42" s="158"/>
    </row>
    <row r="43" spans="1:21" s="157" customFormat="1" ht="13.5" customHeight="1">
      <c r="A43" s="165" t="s">
        <v>145</v>
      </c>
      <c r="B43" s="166">
        <v>5.4325999999999999</v>
      </c>
      <c r="C43" s="167">
        <v>120410.4486</v>
      </c>
      <c r="D43" s="168">
        <v>61010.978300000002</v>
      </c>
      <c r="E43" s="168">
        <v>84028.992400000003</v>
      </c>
      <c r="F43" s="179">
        <v>170869.0607</v>
      </c>
      <c r="G43" s="168">
        <v>243941.40830000001</v>
      </c>
      <c r="H43" s="168">
        <v>142051.49040000001</v>
      </c>
      <c r="I43" s="169">
        <v>16.63</v>
      </c>
      <c r="J43" s="169">
        <v>1.6</v>
      </c>
      <c r="K43" s="169">
        <v>10.36</v>
      </c>
      <c r="L43" s="169">
        <v>172.80930000000001</v>
      </c>
      <c r="M43" s="170" t="s">
        <v>115</v>
      </c>
      <c r="O43" s="158"/>
      <c r="P43" s="159"/>
      <c r="Q43" s="159"/>
      <c r="R43" s="160"/>
      <c r="S43" s="158"/>
      <c r="T43" s="158"/>
      <c r="U43" s="158"/>
    </row>
    <row r="44" spans="1:21" s="157" customFormat="1" ht="13.5" customHeight="1">
      <c r="A44" s="151" t="s">
        <v>146</v>
      </c>
      <c r="B44" s="152">
        <v>2.7446000000000002</v>
      </c>
      <c r="C44" s="153">
        <v>88700.020600000003</v>
      </c>
      <c r="D44" s="154">
        <v>52367.629500000003</v>
      </c>
      <c r="E44" s="154">
        <v>62521.8338</v>
      </c>
      <c r="F44" s="179">
        <v>136550.35310000001</v>
      </c>
      <c r="G44" s="154">
        <v>197215.9425</v>
      </c>
      <c r="H44" s="154">
        <v>110018.7346</v>
      </c>
      <c r="I44" s="155">
        <v>18.100000000000001</v>
      </c>
      <c r="J44" s="155">
        <v>8.3800000000000008</v>
      </c>
      <c r="K44" s="155">
        <v>9.9</v>
      </c>
      <c r="L44" s="155">
        <v>178.2818</v>
      </c>
      <c r="M44" s="156" t="s">
        <v>111</v>
      </c>
      <c r="O44" s="158"/>
      <c r="P44" s="159"/>
      <c r="Q44" s="159"/>
      <c r="R44" s="160"/>
      <c r="S44" s="158"/>
      <c r="T44" s="158"/>
      <c r="U44" s="158"/>
    </row>
    <row r="45" spans="1:21" s="157" customFormat="1" ht="13.5" customHeight="1">
      <c r="A45" s="165" t="s">
        <v>147</v>
      </c>
      <c r="B45" s="166">
        <v>1.2594000000000001</v>
      </c>
      <c r="C45" s="167">
        <v>136924.7334</v>
      </c>
      <c r="D45" s="168">
        <v>71227.185200000007</v>
      </c>
      <c r="E45" s="168">
        <v>107718.5215</v>
      </c>
      <c r="F45" s="179">
        <v>184639.31690000001</v>
      </c>
      <c r="G45" s="168">
        <v>231167.44020000001</v>
      </c>
      <c r="H45" s="168">
        <v>151107.32879999999</v>
      </c>
      <c r="I45" s="169">
        <v>18.170000000000002</v>
      </c>
      <c r="J45" s="169">
        <v>9.5299999999999994</v>
      </c>
      <c r="K45" s="169">
        <v>9.7100000000000009</v>
      </c>
      <c r="L45" s="169">
        <v>179.5008</v>
      </c>
      <c r="M45" s="170" t="s">
        <v>115</v>
      </c>
      <c r="O45" s="158"/>
      <c r="P45" s="159"/>
      <c r="Q45" s="159"/>
      <c r="R45" s="160"/>
      <c r="S45" s="158"/>
      <c r="T45" s="158"/>
      <c r="U45" s="158"/>
    </row>
    <row r="46" spans="1:21" s="157" customFormat="1" ht="13.5" customHeight="1">
      <c r="A46" s="151" t="s">
        <v>148</v>
      </c>
      <c r="B46" s="152">
        <v>0.35370000000000001</v>
      </c>
      <c r="C46" s="153">
        <v>54181.602599999998</v>
      </c>
      <c r="D46" s="154">
        <v>30802.357800000002</v>
      </c>
      <c r="E46" s="154">
        <v>45130.204599999997</v>
      </c>
      <c r="F46" s="179">
        <v>69761.489100000006</v>
      </c>
      <c r="G46" s="154">
        <v>73610.169899999994</v>
      </c>
      <c r="H46" s="154">
        <v>57994.069600000003</v>
      </c>
      <c r="I46" s="155">
        <v>18.8</v>
      </c>
      <c r="J46" s="155">
        <v>5.05</v>
      </c>
      <c r="K46" s="155">
        <v>11.3</v>
      </c>
      <c r="L46" s="155">
        <v>174.04069999999999</v>
      </c>
      <c r="M46" s="156" t="s">
        <v>111</v>
      </c>
      <c r="O46" s="158"/>
      <c r="P46" s="159"/>
      <c r="Q46" s="159"/>
      <c r="R46" s="160"/>
      <c r="S46" s="158"/>
      <c r="T46" s="158"/>
      <c r="U46" s="158"/>
    </row>
    <row r="47" spans="1:21" s="157" customFormat="1" ht="13.5" customHeight="1">
      <c r="A47" s="151" t="s">
        <v>149</v>
      </c>
      <c r="B47" s="152">
        <v>0.87529999999999997</v>
      </c>
      <c r="C47" s="153">
        <v>54592.456899999997</v>
      </c>
      <c r="D47" s="154">
        <v>37180.501400000001</v>
      </c>
      <c r="E47" s="154">
        <v>44766.348100000003</v>
      </c>
      <c r="F47" s="179">
        <v>67718.452099999995</v>
      </c>
      <c r="G47" s="154">
        <v>81741.541599999997</v>
      </c>
      <c r="H47" s="154">
        <v>57450.03</v>
      </c>
      <c r="I47" s="155">
        <v>18.61</v>
      </c>
      <c r="J47" s="155">
        <v>2.68</v>
      </c>
      <c r="K47" s="155">
        <v>10.72</v>
      </c>
      <c r="L47" s="155">
        <v>172.822</v>
      </c>
      <c r="M47" s="156" t="s">
        <v>115</v>
      </c>
      <c r="O47" s="158"/>
      <c r="P47" s="159"/>
      <c r="Q47" s="159"/>
      <c r="R47" s="160"/>
      <c r="S47" s="158"/>
      <c r="T47" s="158"/>
      <c r="U47" s="158"/>
    </row>
    <row r="48" spans="1:21" s="157" customFormat="1" ht="13.5" customHeight="1">
      <c r="A48" s="151" t="s">
        <v>150</v>
      </c>
      <c r="B48" s="152">
        <v>1.5119</v>
      </c>
      <c r="C48" s="153">
        <v>66789.149600000004</v>
      </c>
      <c r="D48" s="154">
        <v>34093.559000000001</v>
      </c>
      <c r="E48" s="154">
        <v>51849.128599999996</v>
      </c>
      <c r="F48" s="179">
        <v>86257.471999999994</v>
      </c>
      <c r="G48" s="154">
        <v>116763.4497</v>
      </c>
      <c r="H48" s="154">
        <v>75671.093599999993</v>
      </c>
      <c r="I48" s="155">
        <v>24.13</v>
      </c>
      <c r="J48" s="155">
        <v>5.0999999999999996</v>
      </c>
      <c r="K48" s="155">
        <v>13.22</v>
      </c>
      <c r="L48" s="155">
        <v>173.62289999999999</v>
      </c>
      <c r="M48" s="156" t="s">
        <v>115</v>
      </c>
      <c r="O48" s="158"/>
      <c r="P48" s="159"/>
      <c r="Q48" s="159"/>
      <c r="R48" s="160"/>
      <c r="S48" s="158"/>
      <c r="T48" s="158"/>
      <c r="U48" s="158"/>
    </row>
    <row r="49" spans="1:21" s="157" customFormat="1" ht="13.5" customHeight="1">
      <c r="A49" s="151" t="s">
        <v>151</v>
      </c>
      <c r="B49" s="152">
        <v>3.7477</v>
      </c>
      <c r="C49" s="153">
        <v>121226.683</v>
      </c>
      <c r="D49" s="154">
        <v>66438.797500000001</v>
      </c>
      <c r="E49" s="154">
        <v>84970.132299999997</v>
      </c>
      <c r="F49" s="179">
        <v>186935.69500000001</v>
      </c>
      <c r="G49" s="154">
        <v>261645.23420000001</v>
      </c>
      <c r="H49" s="154">
        <v>151658.0871</v>
      </c>
      <c r="I49" s="155">
        <v>26.31</v>
      </c>
      <c r="J49" s="155">
        <v>1.65</v>
      </c>
      <c r="K49" s="155">
        <v>11.14</v>
      </c>
      <c r="L49" s="155">
        <v>172.85230000000001</v>
      </c>
      <c r="M49" s="156" t="s">
        <v>115</v>
      </c>
      <c r="O49" s="158"/>
      <c r="P49" s="159"/>
      <c r="Q49" s="159"/>
      <c r="R49" s="160"/>
      <c r="S49" s="158"/>
      <c r="T49" s="158"/>
      <c r="U49" s="158"/>
    </row>
    <row r="50" spans="1:21" s="157" customFormat="1" ht="13.5" customHeight="1">
      <c r="A50" s="165" t="s">
        <v>152</v>
      </c>
      <c r="B50" s="166">
        <v>2.5255999999999998</v>
      </c>
      <c r="C50" s="167">
        <v>125141.56879999999</v>
      </c>
      <c r="D50" s="168">
        <v>66015.562399999995</v>
      </c>
      <c r="E50" s="168">
        <v>86116.200800000006</v>
      </c>
      <c r="F50" s="179">
        <v>194402.94209999999</v>
      </c>
      <c r="G50" s="168">
        <v>276675.37109999999</v>
      </c>
      <c r="H50" s="168">
        <v>156282.88089999999</v>
      </c>
      <c r="I50" s="169">
        <v>23.93</v>
      </c>
      <c r="J50" s="169">
        <v>0.9</v>
      </c>
      <c r="K50" s="169">
        <v>11.14</v>
      </c>
      <c r="L50" s="169">
        <v>173.19220000000001</v>
      </c>
      <c r="M50" s="170" t="s">
        <v>115</v>
      </c>
      <c r="O50" s="158"/>
      <c r="P50" s="159"/>
      <c r="Q50" s="159"/>
      <c r="R50" s="160"/>
      <c r="S50" s="158"/>
      <c r="T50" s="158"/>
      <c r="U50" s="158"/>
    </row>
    <row r="51" spans="1:21" s="157" customFormat="1" ht="13.5" customHeight="1">
      <c r="A51" s="165" t="s">
        <v>153</v>
      </c>
      <c r="B51" s="166">
        <v>1.2064999999999999</v>
      </c>
      <c r="C51" s="167">
        <v>114375.7246</v>
      </c>
      <c r="D51" s="168">
        <v>67822.604900000006</v>
      </c>
      <c r="E51" s="168">
        <v>83902.363899999997</v>
      </c>
      <c r="F51" s="179">
        <v>179409.82550000001</v>
      </c>
      <c r="G51" s="168">
        <v>239388.09599999999</v>
      </c>
      <c r="H51" s="168">
        <v>142113.9608</v>
      </c>
      <c r="I51" s="169">
        <v>31.88</v>
      </c>
      <c r="J51" s="169">
        <v>3.38</v>
      </c>
      <c r="K51" s="169">
        <v>11.2</v>
      </c>
      <c r="L51" s="169">
        <v>172.13409999999999</v>
      </c>
      <c r="M51" s="170" t="s">
        <v>115</v>
      </c>
      <c r="O51" s="158"/>
      <c r="P51" s="159"/>
      <c r="Q51" s="159"/>
      <c r="R51" s="160"/>
      <c r="S51" s="158"/>
      <c r="T51" s="158"/>
      <c r="U51" s="158"/>
    </row>
    <row r="52" spans="1:21" s="157" customFormat="1" ht="13.5" customHeight="1">
      <c r="A52" s="151" t="s">
        <v>154</v>
      </c>
      <c r="B52" s="152">
        <v>0.93920000000000003</v>
      </c>
      <c r="C52" s="153">
        <v>67348.972299999994</v>
      </c>
      <c r="D52" s="154">
        <v>32659.818200000002</v>
      </c>
      <c r="E52" s="154">
        <v>40953.245499999997</v>
      </c>
      <c r="F52" s="179">
        <v>123316.8037</v>
      </c>
      <c r="G52" s="154">
        <v>187542.22500000001</v>
      </c>
      <c r="H52" s="154">
        <v>97319.933699999994</v>
      </c>
      <c r="I52" s="155">
        <v>21.53</v>
      </c>
      <c r="J52" s="155">
        <v>1.4</v>
      </c>
      <c r="K52" s="155">
        <v>10.72</v>
      </c>
      <c r="L52" s="155">
        <v>171.51419999999999</v>
      </c>
      <c r="M52" s="156" t="s">
        <v>155</v>
      </c>
      <c r="O52" s="158"/>
      <c r="P52" s="159"/>
      <c r="Q52" s="159"/>
      <c r="R52" s="160"/>
      <c r="S52" s="158"/>
      <c r="T52" s="158"/>
      <c r="U52" s="158"/>
    </row>
    <row r="53" spans="1:21" s="157" customFormat="1" ht="13.5" customHeight="1">
      <c r="A53" s="151" t="s">
        <v>156</v>
      </c>
      <c r="B53" s="152">
        <v>0.58860000000000001</v>
      </c>
      <c r="C53" s="153">
        <v>56334.573299999996</v>
      </c>
      <c r="D53" s="154">
        <v>28143.287400000001</v>
      </c>
      <c r="E53" s="154">
        <v>33471.147499999999</v>
      </c>
      <c r="F53" s="179">
        <v>73130.380999999994</v>
      </c>
      <c r="G53" s="154">
        <v>109408.0071</v>
      </c>
      <c r="H53" s="154">
        <v>65361.292800000003</v>
      </c>
      <c r="I53" s="155">
        <v>20.36</v>
      </c>
      <c r="J53" s="155">
        <v>2.2599999999999998</v>
      </c>
      <c r="K53" s="155">
        <v>9.39</v>
      </c>
      <c r="L53" s="155">
        <v>172.6146</v>
      </c>
      <c r="M53" s="156" t="s">
        <v>155</v>
      </c>
      <c r="O53" s="158"/>
      <c r="P53" s="159"/>
      <c r="Q53" s="159"/>
      <c r="R53" s="160"/>
      <c r="S53" s="158"/>
      <c r="T53" s="158"/>
      <c r="U53" s="158"/>
    </row>
    <row r="54" spans="1:21" s="157" customFormat="1" ht="13.5" customHeight="1">
      <c r="A54" s="151" t="s">
        <v>157</v>
      </c>
      <c r="B54" s="152">
        <v>0.51759999999999995</v>
      </c>
      <c r="C54" s="153">
        <v>43694.448700000001</v>
      </c>
      <c r="D54" s="154">
        <v>24649.471699999998</v>
      </c>
      <c r="E54" s="154">
        <v>24715.546600000001</v>
      </c>
      <c r="F54" s="179">
        <v>65813.171000000002</v>
      </c>
      <c r="G54" s="154">
        <v>88116.629400000005</v>
      </c>
      <c r="H54" s="154">
        <v>53235.962699999996</v>
      </c>
      <c r="I54" s="155">
        <v>16.239999999999998</v>
      </c>
      <c r="J54" s="155">
        <v>2.58</v>
      </c>
      <c r="K54" s="155">
        <v>10.210000000000001</v>
      </c>
      <c r="L54" s="155">
        <v>173.3664</v>
      </c>
      <c r="M54" s="156" t="s">
        <v>155</v>
      </c>
      <c r="O54" s="158"/>
      <c r="P54" s="159"/>
      <c r="Q54" s="159"/>
      <c r="R54" s="160"/>
      <c r="S54" s="158"/>
      <c r="T54" s="158"/>
      <c r="U54" s="158"/>
    </row>
    <row r="55" spans="1:21" s="157" customFormat="1" ht="13.5" customHeight="1">
      <c r="A55" s="151" t="s">
        <v>158</v>
      </c>
      <c r="B55" s="152">
        <v>11.1127</v>
      </c>
      <c r="C55" s="153">
        <v>54644.602800000001</v>
      </c>
      <c r="D55" s="154">
        <v>31603.133699999998</v>
      </c>
      <c r="E55" s="154">
        <v>41784.314899999998</v>
      </c>
      <c r="F55" s="179">
        <v>90967.695200000002</v>
      </c>
      <c r="G55" s="154">
        <v>151084.36319999999</v>
      </c>
      <c r="H55" s="154">
        <v>77135.612500000003</v>
      </c>
      <c r="I55" s="155">
        <v>18.22</v>
      </c>
      <c r="J55" s="155">
        <v>1.91</v>
      </c>
      <c r="K55" s="155">
        <v>9.74</v>
      </c>
      <c r="L55" s="155">
        <v>174.26140000000001</v>
      </c>
      <c r="M55" s="156" t="s">
        <v>115</v>
      </c>
      <c r="O55" s="158"/>
      <c r="P55" s="159"/>
      <c r="Q55" s="159"/>
      <c r="R55" s="160"/>
      <c r="S55" s="158"/>
      <c r="T55" s="158"/>
      <c r="U55" s="158"/>
    </row>
    <row r="56" spans="1:21" s="157" customFormat="1" ht="13.5" customHeight="1">
      <c r="A56" s="165" t="s">
        <v>159</v>
      </c>
      <c r="B56" s="166">
        <v>7.3791000000000002</v>
      </c>
      <c r="C56" s="167">
        <v>48785.644</v>
      </c>
      <c r="D56" s="168">
        <v>32046.470399999998</v>
      </c>
      <c r="E56" s="168">
        <v>40916.919800000003</v>
      </c>
      <c r="F56" s="179">
        <v>73464.112899999993</v>
      </c>
      <c r="G56" s="168">
        <v>120495.5471</v>
      </c>
      <c r="H56" s="168">
        <v>67919.986199999999</v>
      </c>
      <c r="I56" s="169">
        <v>15.34</v>
      </c>
      <c r="J56" s="169">
        <v>2.74</v>
      </c>
      <c r="K56" s="169">
        <v>10.119999999999999</v>
      </c>
      <c r="L56" s="169">
        <v>174.97919999999999</v>
      </c>
      <c r="M56" s="170" t="s">
        <v>115</v>
      </c>
      <c r="O56" s="158"/>
      <c r="P56" s="159"/>
      <c r="Q56" s="159"/>
      <c r="R56" s="160"/>
      <c r="S56" s="158"/>
      <c r="T56" s="158"/>
      <c r="U56" s="158"/>
    </row>
    <row r="57" spans="1:21" s="157" customFormat="1" ht="13.5" customHeight="1">
      <c r="A57" s="165" t="s">
        <v>160</v>
      </c>
      <c r="B57" s="166">
        <v>2.8494000000000002</v>
      </c>
      <c r="C57" s="167">
        <v>80413.940400000007</v>
      </c>
      <c r="D57" s="168">
        <v>32032.912400000001</v>
      </c>
      <c r="E57" s="168">
        <v>51354.054900000003</v>
      </c>
      <c r="F57" s="179">
        <v>126607.4718</v>
      </c>
      <c r="G57" s="168">
        <v>192425.48689999999</v>
      </c>
      <c r="H57" s="168">
        <v>100798.28569999999</v>
      </c>
      <c r="I57" s="169">
        <v>24.32</v>
      </c>
      <c r="J57" s="169">
        <v>0.65</v>
      </c>
      <c r="K57" s="169">
        <v>9.24</v>
      </c>
      <c r="L57" s="169">
        <v>173.03030000000001</v>
      </c>
      <c r="M57" s="170" t="s">
        <v>111</v>
      </c>
      <c r="O57" s="158"/>
      <c r="P57" s="159"/>
      <c r="Q57" s="159"/>
      <c r="R57" s="160"/>
      <c r="S57" s="158"/>
      <c r="T57" s="158"/>
      <c r="U57" s="158"/>
    </row>
    <row r="58" spans="1:21" s="157" customFormat="1" ht="13.5" customHeight="1">
      <c r="A58" s="151" t="s">
        <v>161</v>
      </c>
      <c r="B58" s="152">
        <v>0.69740000000000002</v>
      </c>
      <c r="C58" s="153">
        <v>65811.316600000006</v>
      </c>
      <c r="D58" s="154">
        <v>43956.402699999999</v>
      </c>
      <c r="E58" s="154">
        <v>53772.298199999997</v>
      </c>
      <c r="F58" s="179">
        <v>94866.909499999994</v>
      </c>
      <c r="G58" s="154">
        <v>140609.77979999999</v>
      </c>
      <c r="H58" s="154">
        <v>91699.594100000002</v>
      </c>
      <c r="I58" s="155">
        <v>20.67</v>
      </c>
      <c r="J58" s="155">
        <v>1.65</v>
      </c>
      <c r="K58" s="155">
        <v>9.16</v>
      </c>
      <c r="L58" s="155">
        <v>174.0111</v>
      </c>
      <c r="M58" s="156" t="s">
        <v>111</v>
      </c>
      <c r="O58" s="158"/>
      <c r="P58" s="159"/>
      <c r="Q58" s="159"/>
      <c r="R58" s="160"/>
      <c r="S58" s="158"/>
      <c r="T58" s="158"/>
      <c r="U58" s="158"/>
    </row>
    <row r="59" spans="1:21" s="157" customFormat="1" ht="13.5" customHeight="1">
      <c r="A59" s="151" t="s">
        <v>162</v>
      </c>
      <c r="B59" s="152">
        <v>2.1150000000000002</v>
      </c>
      <c r="C59" s="153">
        <v>65733.818400000004</v>
      </c>
      <c r="D59" s="154">
        <v>29836.0893</v>
      </c>
      <c r="E59" s="154">
        <v>45402.181900000003</v>
      </c>
      <c r="F59" s="179">
        <v>106863.7963</v>
      </c>
      <c r="G59" s="154">
        <v>142416.27669999999</v>
      </c>
      <c r="H59" s="154">
        <v>87338.619000000006</v>
      </c>
      <c r="I59" s="155">
        <v>25.28</v>
      </c>
      <c r="J59" s="155">
        <v>0.28000000000000003</v>
      </c>
      <c r="K59" s="155">
        <v>9.81</v>
      </c>
      <c r="L59" s="155">
        <v>172.1473</v>
      </c>
      <c r="M59" s="156" t="s">
        <v>155</v>
      </c>
      <c r="O59" s="158"/>
      <c r="P59" s="159"/>
      <c r="Q59" s="159"/>
      <c r="R59" s="160"/>
      <c r="S59" s="158"/>
      <c r="T59" s="158"/>
      <c r="U59" s="158"/>
    </row>
    <row r="60" spans="1:21" s="157" customFormat="1" ht="13.5" customHeight="1">
      <c r="A60" s="151" t="s">
        <v>163</v>
      </c>
      <c r="B60" s="152">
        <v>2.4889000000000001</v>
      </c>
      <c r="C60" s="153">
        <v>63375.440499999997</v>
      </c>
      <c r="D60" s="154">
        <v>39580.224600000001</v>
      </c>
      <c r="E60" s="154">
        <v>49244.9715</v>
      </c>
      <c r="F60" s="179">
        <v>82753.342900000003</v>
      </c>
      <c r="G60" s="154">
        <v>103395.9045</v>
      </c>
      <c r="H60" s="154">
        <v>68937.847699999998</v>
      </c>
      <c r="I60" s="155">
        <v>15.29</v>
      </c>
      <c r="J60" s="155">
        <v>1.96</v>
      </c>
      <c r="K60" s="155">
        <v>11.43</v>
      </c>
      <c r="L60" s="155">
        <v>172.2998</v>
      </c>
      <c r="M60" s="156" t="s">
        <v>115</v>
      </c>
      <c r="O60" s="158"/>
      <c r="P60" s="159"/>
      <c r="Q60" s="159"/>
      <c r="R60" s="160"/>
      <c r="S60" s="158"/>
      <c r="T60" s="158"/>
      <c r="U60" s="158"/>
    </row>
    <row r="61" spans="1:21" s="157" customFormat="1" ht="13.5" customHeight="1">
      <c r="A61" s="151" t="s">
        <v>164</v>
      </c>
      <c r="B61" s="152">
        <v>2.2852000000000001</v>
      </c>
      <c r="C61" s="153">
        <v>50909.195500000002</v>
      </c>
      <c r="D61" s="154">
        <v>33061.703000000001</v>
      </c>
      <c r="E61" s="154">
        <v>40435.934699999998</v>
      </c>
      <c r="F61" s="179">
        <v>65284.718000000001</v>
      </c>
      <c r="G61" s="154">
        <v>81687.767500000002</v>
      </c>
      <c r="H61" s="154">
        <v>55324.782599999999</v>
      </c>
      <c r="I61" s="155">
        <v>17.46</v>
      </c>
      <c r="J61" s="155">
        <v>0.55000000000000004</v>
      </c>
      <c r="K61" s="155">
        <v>10.33</v>
      </c>
      <c r="L61" s="155">
        <v>170.59790000000001</v>
      </c>
      <c r="M61" s="156" t="s">
        <v>115</v>
      </c>
      <c r="O61" s="158"/>
      <c r="P61" s="159"/>
      <c r="Q61" s="159"/>
      <c r="R61" s="160"/>
      <c r="S61" s="158"/>
      <c r="T61" s="158"/>
      <c r="U61" s="158"/>
    </row>
    <row r="62" spans="1:21" s="157" customFormat="1" ht="13.5" customHeight="1">
      <c r="A62" s="151" t="s">
        <v>165</v>
      </c>
      <c r="B62" s="152">
        <v>0.69399999999999995</v>
      </c>
      <c r="C62" s="153">
        <v>41706.0412</v>
      </c>
      <c r="D62" s="154">
        <v>24114.177800000001</v>
      </c>
      <c r="E62" s="154">
        <v>33872.278599999998</v>
      </c>
      <c r="F62" s="179">
        <v>59765.390299999999</v>
      </c>
      <c r="G62" s="154">
        <v>82787.109100000001</v>
      </c>
      <c r="H62" s="154">
        <v>49007.285199999998</v>
      </c>
      <c r="I62" s="155">
        <v>18.89</v>
      </c>
      <c r="J62" s="155">
        <v>0.97</v>
      </c>
      <c r="K62" s="155">
        <v>9.0399999999999991</v>
      </c>
      <c r="L62" s="155">
        <v>171.49770000000001</v>
      </c>
      <c r="M62" s="156" t="s">
        <v>111</v>
      </c>
      <c r="O62" s="158"/>
      <c r="P62" s="159"/>
      <c r="Q62" s="159"/>
      <c r="R62" s="160"/>
      <c r="S62" s="158"/>
      <c r="T62" s="158"/>
      <c r="U62" s="158"/>
    </row>
    <row r="63" spans="1:21" s="157" customFormat="1" ht="13.5" customHeight="1">
      <c r="A63" s="151" t="s">
        <v>166</v>
      </c>
      <c r="B63" s="152">
        <v>0.83930000000000005</v>
      </c>
      <c r="C63" s="153">
        <v>69809.889599999995</v>
      </c>
      <c r="D63" s="154">
        <v>40965.909</v>
      </c>
      <c r="E63" s="154">
        <v>51733.301599999999</v>
      </c>
      <c r="F63" s="179">
        <v>96090.522700000001</v>
      </c>
      <c r="G63" s="154">
        <v>128539.2347</v>
      </c>
      <c r="H63" s="154">
        <v>80792.817299999995</v>
      </c>
      <c r="I63" s="155">
        <v>15.58</v>
      </c>
      <c r="J63" s="155">
        <v>0.28000000000000003</v>
      </c>
      <c r="K63" s="155">
        <v>11.23</v>
      </c>
      <c r="L63" s="155">
        <v>172.18459999999999</v>
      </c>
      <c r="M63" s="156" t="s">
        <v>115</v>
      </c>
      <c r="O63" s="158"/>
      <c r="P63" s="159"/>
      <c r="Q63" s="159"/>
      <c r="R63" s="160"/>
      <c r="S63" s="158"/>
      <c r="T63" s="158"/>
      <c r="U63" s="158"/>
    </row>
    <row r="64" spans="1:21" s="157" customFormat="1" ht="13.5" customHeight="1">
      <c r="A64" s="151" t="s">
        <v>167</v>
      </c>
      <c r="B64" s="152">
        <v>5.4160000000000004</v>
      </c>
      <c r="C64" s="153">
        <v>55194.606899999999</v>
      </c>
      <c r="D64" s="154">
        <v>34542.691299999999</v>
      </c>
      <c r="E64" s="154">
        <v>41419.286599999999</v>
      </c>
      <c r="F64" s="179">
        <v>78121.749100000001</v>
      </c>
      <c r="G64" s="154">
        <v>129057.8061</v>
      </c>
      <c r="H64" s="154">
        <v>68706.846799999999</v>
      </c>
      <c r="I64" s="155">
        <v>13.45</v>
      </c>
      <c r="J64" s="155">
        <v>1.2</v>
      </c>
      <c r="K64" s="155">
        <v>10.8</v>
      </c>
      <c r="L64" s="155">
        <v>172.95150000000001</v>
      </c>
      <c r="M64" s="156" t="s">
        <v>115</v>
      </c>
      <c r="O64" s="158"/>
      <c r="P64" s="159"/>
      <c r="Q64" s="159"/>
      <c r="R64" s="160"/>
      <c r="S64" s="158"/>
      <c r="T64" s="158"/>
      <c r="U64" s="158"/>
    </row>
    <row r="65" spans="1:21" s="157" customFormat="1" ht="13.5" customHeight="1">
      <c r="A65" s="151" t="s">
        <v>168</v>
      </c>
      <c r="B65" s="152">
        <v>3.4350000000000001</v>
      </c>
      <c r="C65" s="153">
        <v>51574.812899999997</v>
      </c>
      <c r="D65" s="154">
        <v>29990.146199999999</v>
      </c>
      <c r="E65" s="154">
        <v>41751.603600000002</v>
      </c>
      <c r="F65" s="179">
        <v>58567.507599999997</v>
      </c>
      <c r="G65" s="154">
        <v>66688.002399999998</v>
      </c>
      <c r="H65" s="154">
        <v>51136.2091</v>
      </c>
      <c r="I65" s="155">
        <v>16.89</v>
      </c>
      <c r="J65" s="155">
        <v>1.19</v>
      </c>
      <c r="K65" s="155">
        <v>10.119999999999999</v>
      </c>
      <c r="L65" s="155">
        <v>173.02440000000001</v>
      </c>
      <c r="M65" s="156" t="s">
        <v>115</v>
      </c>
      <c r="O65" s="158"/>
      <c r="P65" s="159"/>
      <c r="Q65" s="159"/>
      <c r="R65" s="160"/>
      <c r="S65" s="158"/>
      <c r="T65" s="158"/>
      <c r="U65" s="158"/>
    </row>
    <row r="66" spans="1:21" s="157" customFormat="1" ht="13.5" customHeight="1">
      <c r="A66" s="151" t="s">
        <v>169</v>
      </c>
      <c r="B66" s="152">
        <v>18.340900000000001</v>
      </c>
      <c r="C66" s="153">
        <v>56515.928699999997</v>
      </c>
      <c r="D66" s="154">
        <v>39788.604700000004</v>
      </c>
      <c r="E66" s="154">
        <v>46859.110200000003</v>
      </c>
      <c r="F66" s="179">
        <v>73648.553199999995</v>
      </c>
      <c r="G66" s="154">
        <v>100083.84209999999</v>
      </c>
      <c r="H66" s="154">
        <v>65134.008000000002</v>
      </c>
      <c r="I66" s="155">
        <v>14.02</v>
      </c>
      <c r="J66" s="155">
        <v>1.35</v>
      </c>
      <c r="K66" s="155">
        <v>12.24</v>
      </c>
      <c r="L66" s="155">
        <v>169.12049999999999</v>
      </c>
      <c r="M66" s="156" t="s">
        <v>115</v>
      </c>
      <c r="O66" s="158"/>
      <c r="P66" s="159"/>
      <c r="Q66" s="159"/>
      <c r="R66" s="160"/>
      <c r="S66" s="158"/>
      <c r="T66" s="158"/>
      <c r="U66" s="158"/>
    </row>
    <row r="67" spans="1:21" s="157" customFormat="1" ht="13.5" customHeight="1">
      <c r="A67" s="165" t="s">
        <v>170</v>
      </c>
      <c r="B67" s="166">
        <v>3.5571999999999999</v>
      </c>
      <c r="C67" s="167">
        <v>65758.617400000003</v>
      </c>
      <c r="D67" s="168">
        <v>39131.236400000002</v>
      </c>
      <c r="E67" s="168">
        <v>51364.966699999997</v>
      </c>
      <c r="F67" s="179">
        <v>89199.948099999994</v>
      </c>
      <c r="G67" s="168">
        <v>114917.3371</v>
      </c>
      <c r="H67" s="168">
        <v>74743.794800000003</v>
      </c>
      <c r="I67" s="169">
        <v>12.5</v>
      </c>
      <c r="J67" s="169">
        <v>0.55000000000000004</v>
      </c>
      <c r="K67" s="169">
        <v>10.93</v>
      </c>
      <c r="L67" s="169">
        <v>169.4451</v>
      </c>
      <c r="M67" s="170" t="s">
        <v>115</v>
      </c>
      <c r="O67" s="158"/>
      <c r="P67" s="159"/>
      <c r="Q67" s="159"/>
      <c r="R67" s="160"/>
      <c r="S67" s="158"/>
      <c r="T67" s="158"/>
      <c r="U67" s="158"/>
    </row>
    <row r="68" spans="1:21" s="157" customFormat="1" ht="13.5" customHeight="1">
      <c r="A68" s="165" t="s">
        <v>171</v>
      </c>
      <c r="B68" s="166">
        <v>5.5918999999999999</v>
      </c>
      <c r="C68" s="167">
        <v>55069.422299999998</v>
      </c>
      <c r="D68" s="168">
        <v>35881.883600000001</v>
      </c>
      <c r="E68" s="168">
        <v>44172.089899999999</v>
      </c>
      <c r="F68" s="179">
        <v>69307.187699999995</v>
      </c>
      <c r="G68" s="168">
        <v>91649.263000000006</v>
      </c>
      <c r="H68" s="168">
        <v>61572.012000000002</v>
      </c>
      <c r="I68" s="169">
        <v>13.83</v>
      </c>
      <c r="J68" s="169">
        <v>1.68</v>
      </c>
      <c r="K68" s="169">
        <v>10.91</v>
      </c>
      <c r="L68" s="169">
        <v>171.4665</v>
      </c>
      <c r="M68" s="170" t="s">
        <v>115</v>
      </c>
      <c r="O68" s="158"/>
      <c r="P68" s="159"/>
      <c r="Q68" s="159"/>
      <c r="R68" s="160"/>
      <c r="S68" s="158"/>
      <c r="T68" s="158"/>
      <c r="U68" s="158"/>
    </row>
    <row r="69" spans="1:21" s="157" customFormat="1" ht="13.5" customHeight="1">
      <c r="A69" s="165" t="s">
        <v>172</v>
      </c>
      <c r="B69" s="166">
        <v>5.5865999999999998</v>
      </c>
      <c r="C69" s="167">
        <v>50970.545599999998</v>
      </c>
      <c r="D69" s="168">
        <v>41637.508900000001</v>
      </c>
      <c r="E69" s="168">
        <v>45659.688499999997</v>
      </c>
      <c r="F69" s="179">
        <v>58537.509700000002</v>
      </c>
      <c r="G69" s="168">
        <v>70096.336800000005</v>
      </c>
      <c r="H69" s="168">
        <v>54739.780299999999</v>
      </c>
      <c r="I69" s="169">
        <v>16.14</v>
      </c>
      <c r="J69" s="169">
        <v>2.1800000000000002</v>
      </c>
      <c r="K69" s="169">
        <v>15.94</v>
      </c>
      <c r="L69" s="169">
        <v>166.1987</v>
      </c>
      <c r="M69" s="170" t="s">
        <v>115</v>
      </c>
      <c r="O69" s="158"/>
      <c r="P69" s="159"/>
      <c r="Q69" s="159"/>
      <c r="R69" s="160"/>
      <c r="S69" s="158"/>
      <c r="T69" s="158"/>
      <c r="U69" s="158"/>
    </row>
    <row r="70" spans="1:21" s="157" customFormat="1" ht="13.5" customHeight="1">
      <c r="A70" s="151" t="s">
        <v>173</v>
      </c>
      <c r="B70" s="152">
        <v>12.833500000000001</v>
      </c>
      <c r="C70" s="153">
        <v>59299.044099999999</v>
      </c>
      <c r="D70" s="154">
        <v>37359.260399999999</v>
      </c>
      <c r="E70" s="154">
        <v>46404.0455</v>
      </c>
      <c r="F70" s="179">
        <v>78742.884900000005</v>
      </c>
      <c r="G70" s="154">
        <v>99166.631399999998</v>
      </c>
      <c r="H70" s="154">
        <v>65754.830900000001</v>
      </c>
      <c r="I70" s="155">
        <v>19.8</v>
      </c>
      <c r="J70" s="155">
        <v>0.93</v>
      </c>
      <c r="K70" s="155">
        <v>10.27</v>
      </c>
      <c r="L70" s="155">
        <v>172.70480000000001</v>
      </c>
      <c r="M70" s="156" t="s">
        <v>115</v>
      </c>
      <c r="O70" s="158"/>
      <c r="P70" s="159"/>
      <c r="Q70" s="159"/>
      <c r="R70" s="160"/>
      <c r="S70" s="158"/>
      <c r="T70" s="158"/>
      <c r="U70" s="158"/>
    </row>
    <row r="71" spans="1:21" s="157" customFormat="1" ht="13.5" customHeight="1">
      <c r="A71" s="151" t="s">
        <v>174</v>
      </c>
      <c r="B71" s="152">
        <v>0.63859999999999995</v>
      </c>
      <c r="C71" s="153">
        <v>58932.035000000003</v>
      </c>
      <c r="D71" s="154">
        <v>36598.186500000003</v>
      </c>
      <c r="E71" s="154">
        <v>46155.882700000002</v>
      </c>
      <c r="F71" s="179">
        <v>68877.801200000002</v>
      </c>
      <c r="G71" s="154">
        <v>82783.086299999995</v>
      </c>
      <c r="H71" s="154">
        <v>59980.935299999997</v>
      </c>
      <c r="I71" s="155">
        <v>16.91</v>
      </c>
      <c r="J71" s="155">
        <v>0.51</v>
      </c>
      <c r="K71" s="155">
        <v>10.24</v>
      </c>
      <c r="L71" s="155">
        <v>168.8972</v>
      </c>
      <c r="M71" s="156" t="s">
        <v>115</v>
      </c>
      <c r="O71" s="158"/>
      <c r="P71" s="159"/>
      <c r="Q71" s="159"/>
      <c r="R71" s="160"/>
      <c r="S71" s="158"/>
      <c r="T71" s="158"/>
      <c r="U71" s="158"/>
    </row>
    <row r="72" spans="1:21" s="157" customFormat="1" ht="13.5" customHeight="1">
      <c r="A72" s="151" t="s">
        <v>175</v>
      </c>
      <c r="B72" s="152">
        <v>19.458500000000001</v>
      </c>
      <c r="C72" s="153">
        <v>67098.587400000004</v>
      </c>
      <c r="D72" s="154">
        <v>44459.453500000003</v>
      </c>
      <c r="E72" s="154">
        <v>52577.997300000003</v>
      </c>
      <c r="F72" s="179">
        <v>83968.153699999995</v>
      </c>
      <c r="G72" s="154">
        <v>97363.767999999996</v>
      </c>
      <c r="H72" s="154">
        <v>70805.910799999998</v>
      </c>
      <c r="I72" s="155">
        <v>14.1</v>
      </c>
      <c r="J72" s="155">
        <v>1.26</v>
      </c>
      <c r="K72" s="155">
        <v>11.15</v>
      </c>
      <c r="L72" s="155">
        <v>169.54589999999999</v>
      </c>
      <c r="M72" s="156" t="s">
        <v>115</v>
      </c>
      <c r="O72" s="158"/>
      <c r="P72" s="159"/>
      <c r="Q72" s="159"/>
      <c r="R72" s="160"/>
      <c r="S72" s="158"/>
      <c r="T72" s="158"/>
      <c r="U72" s="158"/>
    </row>
    <row r="73" spans="1:21" s="157" customFormat="1" ht="13.5" customHeight="1">
      <c r="A73" s="165" t="s">
        <v>176</v>
      </c>
      <c r="B73" s="166">
        <v>8.8826000000000001</v>
      </c>
      <c r="C73" s="167">
        <v>62016.497199999998</v>
      </c>
      <c r="D73" s="168">
        <v>42007.448700000001</v>
      </c>
      <c r="E73" s="168">
        <v>50026.2281</v>
      </c>
      <c r="F73" s="179">
        <v>76989.696500000005</v>
      </c>
      <c r="G73" s="168">
        <v>89584.626900000003</v>
      </c>
      <c r="H73" s="168">
        <v>65190.566099999996</v>
      </c>
      <c r="I73" s="169">
        <v>14.35</v>
      </c>
      <c r="J73" s="169">
        <v>1.1599999999999999</v>
      </c>
      <c r="K73" s="169">
        <v>11.16</v>
      </c>
      <c r="L73" s="169">
        <v>169.94470000000001</v>
      </c>
      <c r="M73" s="170" t="s">
        <v>115</v>
      </c>
      <c r="O73" s="158"/>
      <c r="P73" s="159"/>
      <c r="Q73" s="159"/>
      <c r="R73" s="160"/>
      <c r="S73" s="158"/>
      <c r="T73" s="158"/>
      <c r="U73" s="158"/>
    </row>
    <row r="74" spans="1:21" s="157" customFormat="1" ht="13.5" customHeight="1">
      <c r="A74" s="151" t="s">
        <v>177</v>
      </c>
      <c r="B74" s="152">
        <v>5.7115999999999998</v>
      </c>
      <c r="C74" s="153">
        <v>71179.107399999994</v>
      </c>
      <c r="D74" s="154">
        <v>43440.598400000003</v>
      </c>
      <c r="E74" s="154">
        <v>52352.200799999999</v>
      </c>
      <c r="F74" s="179">
        <v>84793.718399999998</v>
      </c>
      <c r="G74" s="154">
        <v>99432.798899999994</v>
      </c>
      <c r="H74" s="154">
        <v>71551.338199999998</v>
      </c>
      <c r="I74" s="155">
        <v>13.44</v>
      </c>
      <c r="J74" s="155">
        <v>1.29</v>
      </c>
      <c r="K74" s="155">
        <v>10.89</v>
      </c>
      <c r="L74" s="155">
        <v>168.72460000000001</v>
      </c>
      <c r="M74" s="156" t="s">
        <v>115</v>
      </c>
      <c r="O74" s="158"/>
      <c r="P74" s="159"/>
      <c r="Q74" s="159"/>
      <c r="R74" s="160"/>
      <c r="S74" s="158"/>
      <c r="T74" s="158"/>
      <c r="U74" s="158"/>
    </row>
    <row r="75" spans="1:21" s="157" customFormat="1" ht="13.5" customHeight="1">
      <c r="A75" s="151" t="s">
        <v>178</v>
      </c>
      <c r="B75" s="152">
        <v>0.4748</v>
      </c>
      <c r="C75" s="153">
        <v>57063.692300000002</v>
      </c>
      <c r="D75" s="154">
        <v>42396.746400000004</v>
      </c>
      <c r="E75" s="154">
        <v>49611.368199999997</v>
      </c>
      <c r="F75" s="179">
        <v>68577.774600000004</v>
      </c>
      <c r="G75" s="154">
        <v>88159.296300000002</v>
      </c>
      <c r="H75" s="154">
        <v>62399.989600000001</v>
      </c>
      <c r="I75" s="155">
        <v>19.75</v>
      </c>
      <c r="J75" s="155">
        <v>2.67</v>
      </c>
      <c r="K75" s="155">
        <v>11.84</v>
      </c>
      <c r="L75" s="155">
        <v>165.02930000000001</v>
      </c>
      <c r="M75" s="156" t="s">
        <v>115</v>
      </c>
      <c r="O75" s="158"/>
      <c r="P75" s="159"/>
      <c r="Q75" s="159"/>
      <c r="R75" s="160"/>
      <c r="S75" s="158"/>
      <c r="T75" s="158"/>
      <c r="U75" s="158"/>
    </row>
    <row r="76" spans="1:21" s="157" customFormat="1" ht="13.5" customHeight="1">
      <c r="A76" s="151" t="s">
        <v>179</v>
      </c>
      <c r="B76" s="152">
        <v>6.7225000000000001</v>
      </c>
      <c r="C76" s="153">
        <v>59547.750699999997</v>
      </c>
      <c r="D76" s="154">
        <v>38543.419699999999</v>
      </c>
      <c r="E76" s="154">
        <v>47569.786099999998</v>
      </c>
      <c r="F76" s="179">
        <v>77429.756500000003</v>
      </c>
      <c r="G76" s="154">
        <v>101936.6207</v>
      </c>
      <c r="H76" s="154">
        <v>66621.305600000007</v>
      </c>
      <c r="I76" s="155">
        <v>11.34</v>
      </c>
      <c r="J76" s="155">
        <v>1.39</v>
      </c>
      <c r="K76" s="155">
        <v>11.26</v>
      </c>
      <c r="L76" s="155">
        <v>170.6183</v>
      </c>
      <c r="M76" s="156" t="s">
        <v>115</v>
      </c>
      <c r="O76" s="158"/>
      <c r="P76" s="159"/>
      <c r="Q76" s="159"/>
      <c r="R76" s="160"/>
      <c r="S76" s="158"/>
      <c r="T76" s="158"/>
      <c r="U76" s="158"/>
    </row>
    <row r="77" spans="1:21" s="157" customFormat="1" ht="13.5" customHeight="1">
      <c r="A77" s="151" t="s">
        <v>180</v>
      </c>
      <c r="B77" s="152">
        <v>7.8723999999999998</v>
      </c>
      <c r="C77" s="153">
        <v>67156.474799999996</v>
      </c>
      <c r="D77" s="154">
        <v>45434.200900000003</v>
      </c>
      <c r="E77" s="154">
        <v>54109.191200000001</v>
      </c>
      <c r="F77" s="179">
        <v>85850.314499999993</v>
      </c>
      <c r="G77" s="154">
        <v>110316.4065</v>
      </c>
      <c r="H77" s="154">
        <v>73705.064299999998</v>
      </c>
      <c r="I77" s="155">
        <v>16.23</v>
      </c>
      <c r="J77" s="155">
        <v>2.54</v>
      </c>
      <c r="K77" s="155">
        <v>10.85</v>
      </c>
      <c r="L77" s="155">
        <v>168.7877</v>
      </c>
      <c r="M77" s="156" t="s">
        <v>115</v>
      </c>
      <c r="O77" s="158"/>
      <c r="P77" s="159"/>
      <c r="Q77" s="159"/>
      <c r="R77" s="160"/>
      <c r="S77" s="158"/>
      <c r="T77" s="158"/>
      <c r="U77" s="158"/>
    </row>
    <row r="78" spans="1:21" s="157" customFormat="1" ht="13.5" customHeight="1">
      <c r="A78" s="165" t="s">
        <v>181</v>
      </c>
      <c r="B78" s="166">
        <v>3.3704999999999998</v>
      </c>
      <c r="C78" s="167">
        <v>62930.489099999999</v>
      </c>
      <c r="D78" s="168">
        <v>43796.759599999998</v>
      </c>
      <c r="E78" s="168">
        <v>51120.2255</v>
      </c>
      <c r="F78" s="179">
        <v>76929.325400000002</v>
      </c>
      <c r="G78" s="168">
        <v>100297.97779999999</v>
      </c>
      <c r="H78" s="168">
        <v>68259.900500000003</v>
      </c>
      <c r="I78" s="169">
        <v>15.86</v>
      </c>
      <c r="J78" s="169">
        <v>1.19</v>
      </c>
      <c r="K78" s="169">
        <v>10.86</v>
      </c>
      <c r="L78" s="169">
        <v>169.73419999999999</v>
      </c>
      <c r="M78" s="170" t="s">
        <v>115</v>
      </c>
      <c r="O78" s="158"/>
      <c r="P78" s="159"/>
      <c r="Q78" s="159"/>
      <c r="R78" s="160"/>
      <c r="S78" s="158"/>
      <c r="T78" s="158"/>
      <c r="U78" s="158"/>
    </row>
    <row r="79" spans="1:21" s="157" customFormat="1" ht="13.5" customHeight="1">
      <c r="A79" s="151" t="s">
        <v>182</v>
      </c>
      <c r="B79" s="152">
        <v>4.9718</v>
      </c>
      <c r="C79" s="153">
        <v>69709.104099999997</v>
      </c>
      <c r="D79" s="154">
        <v>46337.923699999999</v>
      </c>
      <c r="E79" s="154">
        <v>55950.519399999997</v>
      </c>
      <c r="F79" s="179">
        <v>85225.346000000005</v>
      </c>
      <c r="G79" s="154">
        <v>107846.5573</v>
      </c>
      <c r="H79" s="154">
        <v>74688.555999999997</v>
      </c>
      <c r="I79" s="155">
        <v>14.56</v>
      </c>
      <c r="J79" s="155">
        <v>1.26</v>
      </c>
      <c r="K79" s="155">
        <v>11.68</v>
      </c>
      <c r="L79" s="155">
        <v>169.62620000000001</v>
      </c>
      <c r="M79" s="156" t="s">
        <v>115</v>
      </c>
      <c r="O79" s="158"/>
      <c r="P79" s="159"/>
      <c r="Q79" s="159"/>
      <c r="R79" s="160"/>
      <c r="S79" s="158"/>
      <c r="T79" s="158"/>
      <c r="U79" s="158"/>
    </row>
    <row r="80" spans="1:21" s="157" customFormat="1" ht="13.5" customHeight="1">
      <c r="A80" s="151" t="s">
        <v>183</v>
      </c>
      <c r="B80" s="152">
        <v>1.5532999999999999</v>
      </c>
      <c r="C80" s="153">
        <v>79084.773300000001</v>
      </c>
      <c r="D80" s="154">
        <v>44330.2932</v>
      </c>
      <c r="E80" s="154">
        <v>57615.661599999999</v>
      </c>
      <c r="F80" s="179">
        <v>97617.570300000007</v>
      </c>
      <c r="G80" s="154">
        <v>123199.4466</v>
      </c>
      <c r="H80" s="154">
        <v>85489.6541</v>
      </c>
      <c r="I80" s="155">
        <v>15.35</v>
      </c>
      <c r="J80" s="155">
        <v>2.62</v>
      </c>
      <c r="K80" s="155">
        <v>10.9</v>
      </c>
      <c r="L80" s="155">
        <v>172.83519999999999</v>
      </c>
      <c r="M80" s="156" t="s">
        <v>115</v>
      </c>
      <c r="O80" s="158"/>
      <c r="P80" s="159"/>
      <c r="Q80" s="159"/>
      <c r="R80" s="160"/>
      <c r="S80" s="158"/>
      <c r="T80" s="158"/>
      <c r="U80" s="158"/>
    </row>
    <row r="81" spans="1:21" s="157" customFormat="1" ht="13.5" customHeight="1">
      <c r="A81" s="151" t="s">
        <v>184</v>
      </c>
      <c r="B81" s="152">
        <v>0.73350000000000004</v>
      </c>
      <c r="C81" s="153">
        <v>52865.857400000001</v>
      </c>
      <c r="D81" s="154">
        <v>32929.061699999998</v>
      </c>
      <c r="E81" s="154">
        <v>40244.5288</v>
      </c>
      <c r="F81" s="179">
        <v>68680.174700000003</v>
      </c>
      <c r="G81" s="154">
        <v>112785.5745</v>
      </c>
      <c r="H81" s="154">
        <v>61878.503900000003</v>
      </c>
      <c r="I81" s="155">
        <v>11.18</v>
      </c>
      <c r="J81" s="155">
        <v>1.48</v>
      </c>
      <c r="K81" s="155">
        <v>10.78</v>
      </c>
      <c r="L81" s="155">
        <v>168.65049999999999</v>
      </c>
      <c r="M81" s="156" t="s">
        <v>115</v>
      </c>
      <c r="O81" s="158"/>
      <c r="P81" s="159"/>
      <c r="Q81" s="159"/>
      <c r="R81" s="160"/>
      <c r="S81" s="158"/>
      <c r="T81" s="158"/>
      <c r="U81" s="158"/>
    </row>
    <row r="82" spans="1:21" s="157" customFormat="1" ht="13.5" customHeight="1">
      <c r="A82" s="151" t="s">
        <v>185</v>
      </c>
      <c r="B82" s="152">
        <v>0.22159999999999999</v>
      </c>
      <c r="C82" s="153">
        <v>66872.964099999997</v>
      </c>
      <c r="D82" s="154">
        <v>53905.8799</v>
      </c>
      <c r="E82" s="154">
        <v>58626.123099999997</v>
      </c>
      <c r="F82" s="179">
        <v>80653.703200000004</v>
      </c>
      <c r="G82" s="154">
        <v>101894.35129999999</v>
      </c>
      <c r="H82" s="154">
        <v>73605.582599999994</v>
      </c>
      <c r="I82" s="155">
        <v>11.75</v>
      </c>
      <c r="J82" s="155">
        <v>0.76</v>
      </c>
      <c r="K82" s="155">
        <v>9.51</v>
      </c>
      <c r="L82" s="155">
        <v>173.51599999999999</v>
      </c>
      <c r="M82" s="156" t="s">
        <v>115</v>
      </c>
      <c r="O82" s="158"/>
      <c r="P82" s="159"/>
      <c r="Q82" s="159"/>
      <c r="R82" s="160"/>
      <c r="S82" s="158"/>
      <c r="T82" s="158"/>
      <c r="U82" s="158"/>
    </row>
    <row r="83" spans="1:21" s="157" customFormat="1" ht="13.5" customHeight="1">
      <c r="A83" s="151" t="s">
        <v>186</v>
      </c>
      <c r="B83" s="152">
        <v>1.1368</v>
      </c>
      <c r="C83" s="153">
        <v>50617.431900000003</v>
      </c>
      <c r="D83" s="154">
        <v>37019.052199999998</v>
      </c>
      <c r="E83" s="154">
        <v>42861.706899999997</v>
      </c>
      <c r="F83" s="179">
        <v>60537.033499999998</v>
      </c>
      <c r="G83" s="154">
        <v>90291.297900000005</v>
      </c>
      <c r="H83" s="154">
        <v>56355.136299999998</v>
      </c>
      <c r="I83" s="155">
        <v>15.04</v>
      </c>
      <c r="J83" s="155">
        <v>1.65</v>
      </c>
      <c r="K83" s="155">
        <v>9.99</v>
      </c>
      <c r="L83" s="155">
        <v>172.2655</v>
      </c>
      <c r="M83" s="156" t="s">
        <v>115</v>
      </c>
      <c r="O83" s="158"/>
      <c r="P83" s="159"/>
      <c r="Q83" s="159"/>
      <c r="R83" s="160"/>
      <c r="S83" s="158"/>
      <c r="T83" s="158"/>
      <c r="U83" s="158"/>
    </row>
    <row r="84" spans="1:21" s="157" customFormat="1" ht="13.5" customHeight="1">
      <c r="A84" s="151" t="s">
        <v>187</v>
      </c>
      <c r="B84" s="152">
        <v>3.1614</v>
      </c>
      <c r="C84" s="153">
        <v>40204.854800000001</v>
      </c>
      <c r="D84" s="154">
        <v>27058.828000000001</v>
      </c>
      <c r="E84" s="154">
        <v>29962.206399999999</v>
      </c>
      <c r="F84" s="179">
        <v>73267.497499999998</v>
      </c>
      <c r="G84" s="154">
        <v>101055.6192</v>
      </c>
      <c r="H84" s="154">
        <v>53970.404999999999</v>
      </c>
      <c r="I84" s="155">
        <v>8.77</v>
      </c>
      <c r="J84" s="155">
        <v>0.43</v>
      </c>
      <c r="K84" s="155">
        <v>9.3699999999999992</v>
      </c>
      <c r="L84" s="155">
        <v>172.08690000000001</v>
      </c>
      <c r="M84" s="156" t="s">
        <v>155</v>
      </c>
      <c r="O84" s="158"/>
      <c r="P84" s="159"/>
      <c r="Q84" s="159"/>
      <c r="R84" s="160"/>
      <c r="S84" s="158"/>
      <c r="T84" s="158"/>
      <c r="U84" s="158"/>
    </row>
    <row r="85" spans="1:21" s="157" customFormat="1" ht="13.5" customHeight="1">
      <c r="A85" s="151" t="s">
        <v>188</v>
      </c>
      <c r="B85" s="152">
        <v>15.0626</v>
      </c>
      <c r="C85" s="153">
        <v>75320.303199999995</v>
      </c>
      <c r="D85" s="154">
        <v>31369.710899999998</v>
      </c>
      <c r="E85" s="154">
        <v>48219.866000000002</v>
      </c>
      <c r="F85" s="179">
        <v>106663.1523</v>
      </c>
      <c r="G85" s="154">
        <v>148089.6807</v>
      </c>
      <c r="H85" s="154">
        <v>83473.252999999997</v>
      </c>
      <c r="I85" s="155">
        <v>14.44</v>
      </c>
      <c r="J85" s="155">
        <v>7.11</v>
      </c>
      <c r="K85" s="155">
        <v>9.9700000000000006</v>
      </c>
      <c r="L85" s="155">
        <v>179.4366</v>
      </c>
      <c r="M85" s="156" t="s">
        <v>115</v>
      </c>
      <c r="O85" s="158"/>
      <c r="P85" s="159"/>
      <c r="Q85" s="159"/>
      <c r="R85" s="160"/>
      <c r="S85" s="158"/>
      <c r="T85" s="158"/>
      <c r="U85" s="158"/>
    </row>
    <row r="86" spans="1:21" s="157" customFormat="1" ht="13.5" customHeight="1">
      <c r="A86" s="165" t="s">
        <v>189</v>
      </c>
      <c r="B86" s="166">
        <v>3.4117000000000002</v>
      </c>
      <c r="C86" s="167">
        <v>64870.717199999999</v>
      </c>
      <c r="D86" s="168">
        <v>40630.944499999998</v>
      </c>
      <c r="E86" s="168">
        <v>50415.708100000003</v>
      </c>
      <c r="F86" s="179">
        <v>84699.082200000004</v>
      </c>
      <c r="G86" s="168">
        <v>108393.7675</v>
      </c>
      <c r="H86" s="168">
        <v>71789.437600000005</v>
      </c>
      <c r="I86" s="169">
        <v>15.38</v>
      </c>
      <c r="J86" s="169">
        <v>10.48</v>
      </c>
      <c r="K86" s="169">
        <v>9.6199999999999992</v>
      </c>
      <c r="L86" s="169">
        <v>190.16040000000001</v>
      </c>
      <c r="M86" s="170" t="s">
        <v>115</v>
      </c>
      <c r="O86" s="158"/>
      <c r="P86" s="159"/>
      <c r="Q86" s="159"/>
      <c r="R86" s="160"/>
      <c r="S86" s="158"/>
      <c r="T86" s="158"/>
      <c r="U86" s="158"/>
    </row>
    <row r="87" spans="1:21" s="157" customFormat="1" ht="13.5" customHeight="1">
      <c r="A87" s="151" t="s">
        <v>190</v>
      </c>
      <c r="B87" s="152">
        <v>8.9285999999999994</v>
      </c>
      <c r="C87" s="153">
        <v>55073.422500000001</v>
      </c>
      <c r="D87" s="154">
        <v>40632.308199999999</v>
      </c>
      <c r="E87" s="154">
        <v>48386.193500000001</v>
      </c>
      <c r="F87" s="179">
        <v>62836.456100000003</v>
      </c>
      <c r="G87" s="154">
        <v>72334.574800000002</v>
      </c>
      <c r="H87" s="154">
        <v>56099.695899999999</v>
      </c>
      <c r="I87" s="155">
        <v>9.8000000000000007</v>
      </c>
      <c r="J87" s="155">
        <v>14.7</v>
      </c>
      <c r="K87" s="155">
        <v>10.62</v>
      </c>
      <c r="L87" s="155">
        <v>173.47649999999999</v>
      </c>
      <c r="M87" s="156" t="s">
        <v>115</v>
      </c>
      <c r="O87" s="158"/>
      <c r="P87" s="159"/>
      <c r="Q87" s="159"/>
      <c r="R87" s="160"/>
      <c r="S87" s="158"/>
      <c r="T87" s="158"/>
      <c r="U87" s="158"/>
    </row>
    <row r="88" spans="1:21" s="157" customFormat="1" ht="13.5" customHeight="1">
      <c r="A88" s="151" t="s">
        <v>191</v>
      </c>
      <c r="B88" s="152">
        <v>0.37230000000000002</v>
      </c>
      <c r="C88" s="153">
        <v>56611.628199999999</v>
      </c>
      <c r="D88" s="154">
        <v>44650.5173</v>
      </c>
      <c r="E88" s="154">
        <v>51600.173799999997</v>
      </c>
      <c r="F88" s="179">
        <v>61360.479200000002</v>
      </c>
      <c r="G88" s="154">
        <v>68000.248699999996</v>
      </c>
      <c r="H88" s="154">
        <v>56628.303800000002</v>
      </c>
      <c r="I88" s="155">
        <v>9.7100000000000009</v>
      </c>
      <c r="J88" s="155">
        <v>16.71</v>
      </c>
      <c r="K88" s="155">
        <v>10.35</v>
      </c>
      <c r="L88" s="155">
        <v>172.01929999999999</v>
      </c>
      <c r="M88" s="156" t="s">
        <v>115</v>
      </c>
      <c r="O88" s="158"/>
      <c r="P88" s="159"/>
      <c r="Q88" s="159"/>
      <c r="R88" s="160"/>
      <c r="S88" s="158"/>
      <c r="T88" s="158"/>
      <c r="U88" s="158"/>
    </row>
    <row r="89" spans="1:21" s="157" customFormat="1" ht="13.5" customHeight="1">
      <c r="A89" s="151" t="s">
        <v>192</v>
      </c>
      <c r="B89" s="152">
        <v>3.4658000000000002</v>
      </c>
      <c r="C89" s="153">
        <v>40950.761200000001</v>
      </c>
      <c r="D89" s="154">
        <v>27992.107400000001</v>
      </c>
      <c r="E89" s="154">
        <v>33037.827599999997</v>
      </c>
      <c r="F89" s="179">
        <v>62111.784</v>
      </c>
      <c r="G89" s="154">
        <v>119839.52860000001</v>
      </c>
      <c r="H89" s="154">
        <v>56271.767699999997</v>
      </c>
      <c r="I89" s="155">
        <v>26.6</v>
      </c>
      <c r="J89" s="155">
        <v>0.19</v>
      </c>
      <c r="K89" s="155">
        <v>9.26</v>
      </c>
      <c r="L89" s="155">
        <v>172.39859999999999</v>
      </c>
      <c r="M89" s="156" t="s">
        <v>155</v>
      </c>
      <c r="O89" s="158"/>
      <c r="P89" s="159"/>
      <c r="Q89" s="159"/>
      <c r="R89" s="160"/>
      <c r="S89" s="158"/>
      <c r="T89" s="158"/>
      <c r="U89" s="158"/>
    </row>
    <row r="90" spans="1:21" s="157" customFormat="1" ht="13.5" customHeight="1">
      <c r="A90" s="151" t="s">
        <v>193</v>
      </c>
      <c r="B90" s="152">
        <v>5.5460000000000003</v>
      </c>
      <c r="C90" s="153">
        <v>62935.970500000003</v>
      </c>
      <c r="D90" s="154">
        <v>41124.150900000001</v>
      </c>
      <c r="E90" s="154">
        <v>52065.643400000001</v>
      </c>
      <c r="F90" s="179">
        <v>74929.709700000007</v>
      </c>
      <c r="G90" s="154">
        <v>91553.0677</v>
      </c>
      <c r="H90" s="154">
        <v>65454.926899999999</v>
      </c>
      <c r="I90" s="155">
        <v>13.94</v>
      </c>
      <c r="J90" s="155">
        <v>2.42</v>
      </c>
      <c r="K90" s="155">
        <v>9.83</v>
      </c>
      <c r="L90" s="155">
        <v>175.6112</v>
      </c>
      <c r="M90" s="156" t="s">
        <v>115</v>
      </c>
      <c r="O90" s="158"/>
      <c r="P90" s="159"/>
      <c r="Q90" s="159"/>
      <c r="R90" s="160"/>
      <c r="S90" s="158"/>
      <c r="T90" s="158"/>
      <c r="U90" s="158"/>
    </row>
    <row r="91" spans="1:21" s="157" customFormat="1" ht="13.5" customHeight="1">
      <c r="A91" s="165" t="s">
        <v>194</v>
      </c>
      <c r="B91" s="166">
        <v>3.6017999999999999</v>
      </c>
      <c r="C91" s="167">
        <v>61161.303200000002</v>
      </c>
      <c r="D91" s="168">
        <v>37204.971899999997</v>
      </c>
      <c r="E91" s="168">
        <v>49163.751799999998</v>
      </c>
      <c r="F91" s="179">
        <v>74879.801099999997</v>
      </c>
      <c r="G91" s="168">
        <v>91924.028200000001</v>
      </c>
      <c r="H91" s="168">
        <v>63947.155700000003</v>
      </c>
      <c r="I91" s="169">
        <v>15.5</v>
      </c>
      <c r="J91" s="169">
        <v>1.8</v>
      </c>
      <c r="K91" s="169">
        <v>9.73</v>
      </c>
      <c r="L91" s="169">
        <v>175.3707</v>
      </c>
      <c r="M91" s="170" t="s">
        <v>115</v>
      </c>
      <c r="O91" s="158"/>
      <c r="P91" s="159"/>
      <c r="Q91" s="159"/>
      <c r="R91" s="160"/>
      <c r="S91" s="158"/>
      <c r="T91" s="158"/>
      <c r="U91" s="158"/>
    </row>
    <row r="92" spans="1:21" s="157" customFormat="1" ht="13.5" customHeight="1">
      <c r="A92" s="151" t="s">
        <v>195</v>
      </c>
      <c r="B92" s="152">
        <v>1.4499</v>
      </c>
      <c r="C92" s="153">
        <v>41174.027300000002</v>
      </c>
      <c r="D92" s="154">
        <v>32284.178500000002</v>
      </c>
      <c r="E92" s="154">
        <v>35796.567000000003</v>
      </c>
      <c r="F92" s="179">
        <v>46941.011700000003</v>
      </c>
      <c r="G92" s="154">
        <v>52939.361199999999</v>
      </c>
      <c r="H92" s="154">
        <v>42366.448700000001</v>
      </c>
      <c r="I92" s="155">
        <v>10.83</v>
      </c>
      <c r="J92" s="155">
        <v>2.21</v>
      </c>
      <c r="K92" s="155">
        <v>11.17</v>
      </c>
      <c r="L92" s="155">
        <v>173.1884</v>
      </c>
      <c r="M92" s="156" t="s">
        <v>115</v>
      </c>
      <c r="O92" s="158"/>
      <c r="P92" s="159"/>
      <c r="Q92" s="159"/>
      <c r="R92" s="160"/>
      <c r="S92" s="158"/>
      <c r="T92" s="158"/>
      <c r="U92" s="158"/>
    </row>
    <row r="93" spans="1:21" s="157" customFormat="1" ht="13.5" customHeight="1">
      <c r="A93" s="151" t="s">
        <v>196</v>
      </c>
      <c r="B93" s="152">
        <v>0.27510000000000001</v>
      </c>
      <c r="C93" s="153">
        <v>40546.135900000001</v>
      </c>
      <c r="D93" s="154">
        <v>33648.375699999997</v>
      </c>
      <c r="E93" s="154">
        <v>35847.981299999999</v>
      </c>
      <c r="F93" s="179">
        <v>46083.291799999999</v>
      </c>
      <c r="G93" s="154">
        <v>54778.655299999999</v>
      </c>
      <c r="H93" s="154">
        <v>42284.375200000002</v>
      </c>
      <c r="I93" s="155">
        <v>9.93</v>
      </c>
      <c r="J93" s="155">
        <v>5.91</v>
      </c>
      <c r="K93" s="155">
        <v>10.63</v>
      </c>
      <c r="L93" s="155">
        <v>175.892</v>
      </c>
      <c r="M93" s="156" t="s">
        <v>115</v>
      </c>
      <c r="O93" s="158"/>
      <c r="P93" s="159"/>
      <c r="Q93" s="159"/>
      <c r="R93" s="160"/>
      <c r="S93" s="158"/>
      <c r="T93" s="158"/>
      <c r="U93" s="158"/>
    </row>
    <row r="94" spans="1:21" s="157" customFormat="1" ht="13.5" customHeight="1">
      <c r="A94" s="151" t="s">
        <v>197</v>
      </c>
      <c r="B94" s="152">
        <v>25.213100000000001</v>
      </c>
      <c r="C94" s="153">
        <v>52296.147700000001</v>
      </c>
      <c r="D94" s="154">
        <v>35931.121299999999</v>
      </c>
      <c r="E94" s="154">
        <v>42109.322699999997</v>
      </c>
      <c r="F94" s="179">
        <v>69949.832599999994</v>
      </c>
      <c r="G94" s="154">
        <v>96517.646900000007</v>
      </c>
      <c r="H94" s="154">
        <v>61438.701000000001</v>
      </c>
      <c r="I94" s="155">
        <v>28.04</v>
      </c>
      <c r="J94" s="155">
        <v>2.37</v>
      </c>
      <c r="K94" s="155">
        <v>14.81</v>
      </c>
      <c r="L94" s="155">
        <v>173.3751</v>
      </c>
      <c r="M94" s="156" t="s">
        <v>115</v>
      </c>
      <c r="O94" s="158"/>
      <c r="P94" s="159"/>
      <c r="Q94" s="159"/>
      <c r="R94" s="160"/>
      <c r="S94" s="158"/>
      <c r="T94" s="158"/>
      <c r="U94" s="158"/>
    </row>
    <row r="95" spans="1:21" s="157" customFormat="1" ht="13.5" customHeight="1">
      <c r="A95" s="165" t="s">
        <v>198</v>
      </c>
      <c r="B95" s="166">
        <v>4.3928000000000003</v>
      </c>
      <c r="C95" s="167">
        <v>48646.645600000003</v>
      </c>
      <c r="D95" s="168">
        <v>33239.424800000001</v>
      </c>
      <c r="E95" s="168">
        <v>39584.596400000002</v>
      </c>
      <c r="F95" s="179">
        <v>61154.5553</v>
      </c>
      <c r="G95" s="168">
        <v>79191.552599999995</v>
      </c>
      <c r="H95" s="168">
        <v>53743.672299999998</v>
      </c>
      <c r="I95" s="169">
        <v>23.78</v>
      </c>
      <c r="J95" s="169">
        <v>0.88</v>
      </c>
      <c r="K95" s="169">
        <v>12.16</v>
      </c>
      <c r="L95" s="169">
        <v>173.30289999999999</v>
      </c>
      <c r="M95" s="170" t="s">
        <v>115</v>
      </c>
      <c r="O95" s="158"/>
      <c r="P95" s="159"/>
      <c r="Q95" s="159"/>
      <c r="R95" s="160"/>
      <c r="S95" s="158"/>
      <c r="T95" s="158"/>
      <c r="U95" s="158"/>
    </row>
    <row r="96" spans="1:21" s="157" customFormat="1" ht="13.5" customHeight="1">
      <c r="A96" s="165" t="s">
        <v>199</v>
      </c>
      <c r="B96" s="166">
        <v>4.7153999999999998</v>
      </c>
      <c r="C96" s="167">
        <v>66576.984800000006</v>
      </c>
      <c r="D96" s="168">
        <v>44432.479599999999</v>
      </c>
      <c r="E96" s="168">
        <v>52299.657099999997</v>
      </c>
      <c r="F96" s="179">
        <v>88400.278099999996</v>
      </c>
      <c r="G96" s="168">
        <v>115381.712</v>
      </c>
      <c r="H96" s="168">
        <v>75132.240399999995</v>
      </c>
      <c r="I96" s="169">
        <v>30.64</v>
      </c>
      <c r="J96" s="169">
        <v>3.44</v>
      </c>
      <c r="K96" s="169">
        <v>15.31</v>
      </c>
      <c r="L96" s="169">
        <v>173.36269999999999</v>
      </c>
      <c r="M96" s="170" t="s">
        <v>115</v>
      </c>
      <c r="O96" s="158"/>
      <c r="P96" s="159"/>
      <c r="Q96" s="159"/>
      <c r="R96" s="160"/>
      <c r="S96" s="158"/>
      <c r="T96" s="158"/>
      <c r="U96" s="158"/>
    </row>
    <row r="97" spans="1:21" s="157" customFormat="1" ht="13.5" customHeight="1">
      <c r="A97" s="165" t="s">
        <v>200</v>
      </c>
      <c r="B97" s="166">
        <v>10.2974</v>
      </c>
      <c r="C97" s="167">
        <v>49660.4951</v>
      </c>
      <c r="D97" s="168">
        <v>36477.492400000003</v>
      </c>
      <c r="E97" s="168">
        <v>41868.910600000003</v>
      </c>
      <c r="F97" s="179">
        <v>62048.246200000001</v>
      </c>
      <c r="G97" s="168">
        <v>78862.611699999994</v>
      </c>
      <c r="H97" s="168">
        <v>54786.555</v>
      </c>
      <c r="I97" s="169">
        <v>27.62</v>
      </c>
      <c r="J97" s="169">
        <v>1.9</v>
      </c>
      <c r="K97" s="169">
        <v>15.27</v>
      </c>
      <c r="L97" s="169">
        <v>173.4606</v>
      </c>
      <c r="M97" s="170" t="s">
        <v>115</v>
      </c>
      <c r="O97" s="158"/>
      <c r="P97" s="159"/>
      <c r="Q97" s="159"/>
      <c r="R97" s="160"/>
      <c r="S97" s="158"/>
      <c r="T97" s="158"/>
      <c r="U97" s="158"/>
    </row>
    <row r="98" spans="1:21" s="157" customFormat="1" ht="13.5" customHeight="1">
      <c r="A98" s="151" t="s">
        <v>201</v>
      </c>
      <c r="B98" s="152">
        <v>3.3818000000000001</v>
      </c>
      <c r="C98" s="153">
        <v>43728.997900000002</v>
      </c>
      <c r="D98" s="154">
        <v>30804.167099999999</v>
      </c>
      <c r="E98" s="154">
        <v>37025.330099999999</v>
      </c>
      <c r="F98" s="179">
        <v>57779.005100000002</v>
      </c>
      <c r="G98" s="154">
        <v>75096.061600000001</v>
      </c>
      <c r="H98" s="154">
        <v>49584.582399999999</v>
      </c>
      <c r="I98" s="155">
        <v>15.64</v>
      </c>
      <c r="J98" s="155">
        <v>1.95</v>
      </c>
      <c r="K98" s="155">
        <v>13.25</v>
      </c>
      <c r="L98" s="155">
        <v>171.97710000000001</v>
      </c>
      <c r="M98" s="156" t="s">
        <v>111</v>
      </c>
      <c r="O98" s="158"/>
      <c r="P98" s="159"/>
      <c r="Q98" s="159"/>
      <c r="R98" s="160"/>
      <c r="S98" s="158"/>
      <c r="T98" s="158"/>
      <c r="U98" s="158"/>
    </row>
    <row r="99" spans="1:21" s="157" customFormat="1" ht="13.5" customHeight="1">
      <c r="A99" s="151" t="s">
        <v>202</v>
      </c>
      <c r="B99" s="152">
        <v>3.6718999999999999</v>
      </c>
      <c r="C99" s="153">
        <v>48611.485200000003</v>
      </c>
      <c r="D99" s="154">
        <v>39062.060599999997</v>
      </c>
      <c r="E99" s="154">
        <v>43275.709499999997</v>
      </c>
      <c r="F99" s="179">
        <v>55491.410300000003</v>
      </c>
      <c r="G99" s="154">
        <v>64452.512000000002</v>
      </c>
      <c r="H99" s="154">
        <v>51266.381000000001</v>
      </c>
      <c r="I99" s="155">
        <v>11.25</v>
      </c>
      <c r="J99" s="155">
        <v>5.17</v>
      </c>
      <c r="K99" s="155">
        <v>15.96</v>
      </c>
      <c r="L99" s="155">
        <v>173.6551</v>
      </c>
      <c r="M99" s="156" t="s">
        <v>115</v>
      </c>
      <c r="O99" s="158"/>
      <c r="P99" s="159"/>
      <c r="Q99" s="159"/>
      <c r="R99" s="160"/>
      <c r="S99" s="158"/>
      <c r="T99" s="158"/>
      <c r="U99" s="158"/>
    </row>
    <row r="100" spans="1:21" s="157" customFormat="1" ht="13.5" customHeight="1">
      <c r="A100" s="151" t="s">
        <v>203</v>
      </c>
      <c r="B100" s="152">
        <v>1.9133</v>
      </c>
      <c r="C100" s="153">
        <v>33243.497300000003</v>
      </c>
      <c r="D100" s="154">
        <v>23490.231899999999</v>
      </c>
      <c r="E100" s="154">
        <v>29557.2029</v>
      </c>
      <c r="F100" s="179">
        <v>39992.6924</v>
      </c>
      <c r="G100" s="154">
        <v>45647.8874</v>
      </c>
      <c r="H100" s="154">
        <v>34767.163800000002</v>
      </c>
      <c r="I100" s="155">
        <v>10.58</v>
      </c>
      <c r="J100" s="155">
        <v>0.72</v>
      </c>
      <c r="K100" s="155">
        <v>13.03</v>
      </c>
      <c r="L100" s="155">
        <v>174.2662</v>
      </c>
      <c r="M100" s="156" t="s">
        <v>115</v>
      </c>
      <c r="O100" s="158"/>
      <c r="P100" s="159"/>
      <c r="Q100" s="159"/>
      <c r="R100" s="160"/>
      <c r="S100" s="158"/>
      <c r="T100" s="158"/>
      <c r="U100" s="158"/>
    </row>
    <row r="101" spans="1:21" s="157" customFormat="1" ht="13.5" customHeight="1">
      <c r="A101" s="151" t="s">
        <v>204</v>
      </c>
      <c r="B101" s="152">
        <v>0.1278</v>
      </c>
      <c r="C101" s="153">
        <v>46098.360800000002</v>
      </c>
      <c r="D101" s="154">
        <v>36198.449699999997</v>
      </c>
      <c r="E101" s="154">
        <v>41878.826500000003</v>
      </c>
      <c r="F101" s="179">
        <v>54263.700700000001</v>
      </c>
      <c r="G101" s="154">
        <v>69963.7215</v>
      </c>
      <c r="H101" s="154">
        <v>50101.536399999997</v>
      </c>
      <c r="I101" s="155">
        <v>13.94</v>
      </c>
      <c r="J101" s="155">
        <v>1.89</v>
      </c>
      <c r="K101" s="155">
        <v>10.08</v>
      </c>
      <c r="L101" s="155">
        <v>172.7013</v>
      </c>
      <c r="M101" s="156" t="s">
        <v>115</v>
      </c>
      <c r="O101" s="158"/>
      <c r="P101" s="159"/>
      <c r="Q101" s="159"/>
      <c r="R101" s="160"/>
      <c r="S101" s="158"/>
      <c r="T101" s="158"/>
      <c r="U101" s="158"/>
    </row>
    <row r="102" spans="1:21" s="157" customFormat="1" ht="13.5" customHeight="1">
      <c r="A102" s="151" t="s">
        <v>205</v>
      </c>
      <c r="B102" s="152">
        <v>1.1698999999999999</v>
      </c>
      <c r="C102" s="153">
        <v>40424.522299999997</v>
      </c>
      <c r="D102" s="154">
        <v>31920.0003</v>
      </c>
      <c r="E102" s="154">
        <v>36178.249900000003</v>
      </c>
      <c r="F102" s="179">
        <v>47207.727700000003</v>
      </c>
      <c r="G102" s="154">
        <v>56190.076000000001</v>
      </c>
      <c r="H102" s="154">
        <v>43114.340900000003</v>
      </c>
      <c r="I102" s="155">
        <v>14.97</v>
      </c>
      <c r="J102" s="155">
        <v>1.21</v>
      </c>
      <c r="K102" s="155">
        <v>13.73</v>
      </c>
      <c r="L102" s="155">
        <v>173.14420000000001</v>
      </c>
      <c r="M102" s="156" t="s">
        <v>115</v>
      </c>
      <c r="O102" s="158"/>
      <c r="P102" s="159"/>
      <c r="Q102" s="159"/>
      <c r="R102" s="160"/>
      <c r="S102" s="158"/>
      <c r="T102" s="158"/>
      <c r="U102" s="158"/>
    </row>
    <row r="103" spans="1:21" s="157" customFormat="1" ht="13.5" customHeight="1">
      <c r="A103" s="151" t="s">
        <v>206</v>
      </c>
      <c r="B103" s="152">
        <v>15.412000000000001</v>
      </c>
      <c r="C103" s="153">
        <v>65639.908599999995</v>
      </c>
      <c r="D103" s="154">
        <v>39205.029300000002</v>
      </c>
      <c r="E103" s="154">
        <v>49478.568299999999</v>
      </c>
      <c r="F103" s="179">
        <v>86716.902000000002</v>
      </c>
      <c r="G103" s="154">
        <v>115422.61169999999</v>
      </c>
      <c r="H103" s="154">
        <v>74171.335600000006</v>
      </c>
      <c r="I103" s="155">
        <v>15.5</v>
      </c>
      <c r="J103" s="155">
        <v>0.71</v>
      </c>
      <c r="K103" s="155">
        <v>10.4</v>
      </c>
      <c r="L103" s="155">
        <v>171.64250000000001</v>
      </c>
      <c r="M103" s="156" t="s">
        <v>115</v>
      </c>
      <c r="O103" s="158"/>
      <c r="P103" s="159"/>
      <c r="Q103" s="159"/>
      <c r="R103" s="160"/>
      <c r="S103" s="158"/>
      <c r="T103" s="158"/>
      <c r="U103" s="158"/>
    </row>
    <row r="104" spans="1:21" s="157" customFormat="1" ht="13.5" customHeight="1">
      <c r="A104" s="165" t="s">
        <v>207</v>
      </c>
      <c r="B104" s="166">
        <v>5.6970999999999998</v>
      </c>
      <c r="C104" s="167">
        <v>60890.845800000003</v>
      </c>
      <c r="D104" s="168">
        <v>37613.012499999997</v>
      </c>
      <c r="E104" s="168">
        <v>46161.5507</v>
      </c>
      <c r="F104" s="179">
        <v>78524.212799999994</v>
      </c>
      <c r="G104" s="168">
        <v>107432.5255</v>
      </c>
      <c r="H104" s="168">
        <v>68804.156600000002</v>
      </c>
      <c r="I104" s="169">
        <v>19.28</v>
      </c>
      <c r="J104" s="169">
        <v>0.72</v>
      </c>
      <c r="K104" s="169">
        <v>10.35</v>
      </c>
      <c r="L104" s="169">
        <v>171.16120000000001</v>
      </c>
      <c r="M104" s="170" t="s">
        <v>115</v>
      </c>
      <c r="O104" s="158"/>
      <c r="P104" s="159"/>
      <c r="Q104" s="159"/>
      <c r="R104" s="160"/>
      <c r="S104" s="158"/>
      <c r="T104" s="158"/>
      <c r="U104" s="158"/>
    </row>
    <row r="105" spans="1:21" s="157" customFormat="1" ht="13.5" customHeight="1">
      <c r="A105" s="151" t="s">
        <v>208</v>
      </c>
      <c r="B105" s="152">
        <v>4.8136999999999999</v>
      </c>
      <c r="C105" s="153">
        <v>73321.487099999998</v>
      </c>
      <c r="D105" s="154">
        <v>43127.8603</v>
      </c>
      <c r="E105" s="154">
        <v>54937.114600000001</v>
      </c>
      <c r="F105" s="179">
        <v>111356.0839</v>
      </c>
      <c r="G105" s="154">
        <v>155227.228</v>
      </c>
      <c r="H105" s="154">
        <v>95550.563500000004</v>
      </c>
      <c r="I105" s="155">
        <v>24.2</v>
      </c>
      <c r="J105" s="155">
        <v>0.72</v>
      </c>
      <c r="K105" s="155">
        <v>10.84</v>
      </c>
      <c r="L105" s="155">
        <v>172.72909999999999</v>
      </c>
      <c r="M105" s="156" t="s">
        <v>115</v>
      </c>
      <c r="O105" s="158"/>
      <c r="P105" s="159"/>
      <c r="Q105" s="159"/>
      <c r="R105" s="160"/>
      <c r="S105" s="158"/>
      <c r="T105" s="158"/>
      <c r="U105" s="158"/>
    </row>
    <row r="106" spans="1:21" s="157" customFormat="1" ht="13.5" customHeight="1">
      <c r="A106" s="165" t="s">
        <v>209</v>
      </c>
      <c r="B106" s="166">
        <v>3.0445000000000002</v>
      </c>
      <c r="C106" s="167">
        <v>72604.124899999995</v>
      </c>
      <c r="D106" s="168">
        <v>45520.573499999999</v>
      </c>
      <c r="E106" s="168">
        <v>55313.95</v>
      </c>
      <c r="F106" s="179">
        <v>105378.50139999999</v>
      </c>
      <c r="G106" s="168">
        <v>144017.87330000001</v>
      </c>
      <c r="H106" s="168">
        <v>88787.025399999999</v>
      </c>
      <c r="I106" s="169">
        <v>20.91</v>
      </c>
      <c r="J106" s="169">
        <v>0.91</v>
      </c>
      <c r="K106" s="169">
        <v>10.99</v>
      </c>
      <c r="L106" s="169">
        <v>172.4555</v>
      </c>
      <c r="M106" s="170" t="s">
        <v>115</v>
      </c>
      <c r="O106" s="158"/>
      <c r="P106" s="159"/>
      <c r="Q106" s="159"/>
      <c r="R106" s="160"/>
      <c r="S106" s="158"/>
      <c r="T106" s="158"/>
      <c r="U106" s="158"/>
    </row>
    <row r="107" spans="1:21" s="157" customFormat="1" ht="13.5" customHeight="1">
      <c r="A107" s="151" t="s">
        <v>210</v>
      </c>
      <c r="B107" s="152">
        <v>11.7287</v>
      </c>
      <c r="C107" s="153">
        <v>68095.618900000001</v>
      </c>
      <c r="D107" s="154">
        <v>41611.185700000002</v>
      </c>
      <c r="E107" s="154">
        <v>51773.676899999999</v>
      </c>
      <c r="F107" s="179">
        <v>94510.169599999994</v>
      </c>
      <c r="G107" s="154">
        <v>127424.13740000001</v>
      </c>
      <c r="H107" s="154">
        <v>79106.566300000006</v>
      </c>
      <c r="I107" s="155">
        <v>14.9</v>
      </c>
      <c r="J107" s="155">
        <v>0.66</v>
      </c>
      <c r="K107" s="155">
        <v>11.26</v>
      </c>
      <c r="L107" s="155">
        <v>172.43510000000001</v>
      </c>
      <c r="M107" s="156" t="s">
        <v>115</v>
      </c>
      <c r="O107" s="158"/>
      <c r="P107" s="159"/>
      <c r="Q107" s="159"/>
      <c r="R107" s="160"/>
      <c r="S107" s="158"/>
      <c r="T107" s="158"/>
      <c r="U107" s="158"/>
    </row>
    <row r="108" spans="1:21" s="157" customFormat="1" ht="13.5" customHeight="1">
      <c r="A108" s="151" t="s">
        <v>211</v>
      </c>
      <c r="B108" s="152">
        <v>13.61</v>
      </c>
      <c r="C108" s="153">
        <v>73173.578800000003</v>
      </c>
      <c r="D108" s="154">
        <v>42961.905500000001</v>
      </c>
      <c r="E108" s="154">
        <v>55097.517699999997</v>
      </c>
      <c r="F108" s="179">
        <v>97846.712599999999</v>
      </c>
      <c r="G108" s="154">
        <v>136794.84710000001</v>
      </c>
      <c r="H108" s="154">
        <v>84561.045100000003</v>
      </c>
      <c r="I108" s="155">
        <v>16.11</v>
      </c>
      <c r="J108" s="155">
        <v>1.17</v>
      </c>
      <c r="K108" s="155">
        <v>10.76</v>
      </c>
      <c r="L108" s="155">
        <v>171.97460000000001</v>
      </c>
      <c r="M108" s="156" t="s">
        <v>115</v>
      </c>
      <c r="O108" s="158"/>
      <c r="P108" s="159"/>
      <c r="Q108" s="159"/>
      <c r="R108" s="160"/>
      <c r="S108" s="158"/>
      <c r="T108" s="158"/>
      <c r="U108" s="158"/>
    </row>
    <row r="109" spans="1:21" s="157" customFormat="1" ht="13.5" customHeight="1">
      <c r="A109" s="165" t="s">
        <v>212</v>
      </c>
      <c r="B109" s="166">
        <v>6.9077000000000002</v>
      </c>
      <c r="C109" s="167">
        <v>71563.778000000006</v>
      </c>
      <c r="D109" s="168">
        <v>42961.905500000001</v>
      </c>
      <c r="E109" s="168">
        <v>55937.186999999998</v>
      </c>
      <c r="F109" s="179">
        <v>96988.902799999996</v>
      </c>
      <c r="G109" s="168">
        <v>130562.7098</v>
      </c>
      <c r="H109" s="168">
        <v>81939.730299999996</v>
      </c>
      <c r="I109" s="169">
        <v>13.46</v>
      </c>
      <c r="J109" s="169">
        <v>1.52</v>
      </c>
      <c r="K109" s="169">
        <v>10.65</v>
      </c>
      <c r="L109" s="169">
        <v>172.04130000000001</v>
      </c>
      <c r="M109" s="170" t="s">
        <v>115</v>
      </c>
      <c r="O109" s="158"/>
      <c r="P109" s="159"/>
      <c r="Q109" s="159"/>
      <c r="R109" s="160"/>
      <c r="S109" s="158"/>
      <c r="T109" s="158"/>
      <c r="U109" s="158"/>
    </row>
    <row r="110" spans="1:21" s="157" customFormat="1" ht="13.5" customHeight="1">
      <c r="A110" s="151" t="s">
        <v>213</v>
      </c>
      <c r="B110" s="152">
        <v>5.9310999999999998</v>
      </c>
      <c r="C110" s="153">
        <v>61850.766100000001</v>
      </c>
      <c r="D110" s="154">
        <v>39680.806600000004</v>
      </c>
      <c r="E110" s="154">
        <v>48009.180999999997</v>
      </c>
      <c r="F110" s="179">
        <v>83321.266699999993</v>
      </c>
      <c r="G110" s="154">
        <v>106348.7507</v>
      </c>
      <c r="H110" s="154">
        <v>70874.976899999994</v>
      </c>
      <c r="I110" s="155">
        <v>14.57</v>
      </c>
      <c r="J110" s="155">
        <v>0.9</v>
      </c>
      <c r="K110" s="155">
        <v>10.75</v>
      </c>
      <c r="L110" s="155">
        <v>170.95070000000001</v>
      </c>
      <c r="M110" s="156" t="s">
        <v>115</v>
      </c>
      <c r="O110" s="158"/>
      <c r="P110" s="159"/>
      <c r="Q110" s="159"/>
      <c r="R110" s="160"/>
      <c r="S110" s="158"/>
      <c r="T110" s="158"/>
      <c r="U110" s="158"/>
    </row>
    <row r="111" spans="1:21" s="157" customFormat="1" ht="13.5" customHeight="1">
      <c r="A111" s="151" t="s">
        <v>214</v>
      </c>
      <c r="B111" s="152">
        <v>1.3424</v>
      </c>
      <c r="C111" s="153">
        <v>59762.948700000001</v>
      </c>
      <c r="D111" s="154">
        <v>33558.926399999997</v>
      </c>
      <c r="E111" s="154">
        <v>44612.001100000001</v>
      </c>
      <c r="F111" s="179">
        <v>84743.043300000005</v>
      </c>
      <c r="G111" s="154">
        <v>112548.69749999999</v>
      </c>
      <c r="H111" s="154">
        <v>69916.392300000007</v>
      </c>
      <c r="I111" s="155">
        <v>13.63</v>
      </c>
      <c r="J111" s="155">
        <v>0.69</v>
      </c>
      <c r="K111" s="155">
        <v>10.93</v>
      </c>
      <c r="L111" s="155">
        <v>171.3391</v>
      </c>
      <c r="M111" s="156" t="s">
        <v>115</v>
      </c>
      <c r="O111" s="158"/>
      <c r="P111" s="159"/>
      <c r="Q111" s="159"/>
      <c r="R111" s="160"/>
      <c r="S111" s="158"/>
      <c r="T111" s="158"/>
      <c r="U111" s="158"/>
    </row>
    <row r="112" spans="1:21" s="157" customFormat="1" ht="13.5" customHeight="1">
      <c r="A112" s="151" t="s">
        <v>215</v>
      </c>
      <c r="B112" s="152">
        <v>12.7272</v>
      </c>
      <c r="C112" s="153">
        <v>62540.1397</v>
      </c>
      <c r="D112" s="154">
        <v>38459.426599999999</v>
      </c>
      <c r="E112" s="154">
        <v>46249.605199999998</v>
      </c>
      <c r="F112" s="179">
        <v>84836.615000000005</v>
      </c>
      <c r="G112" s="154">
        <v>123344.3768</v>
      </c>
      <c r="H112" s="154">
        <v>73285.755799999999</v>
      </c>
      <c r="I112" s="155">
        <v>15.81</v>
      </c>
      <c r="J112" s="155">
        <v>0.47</v>
      </c>
      <c r="K112" s="155">
        <v>10.45</v>
      </c>
      <c r="L112" s="155">
        <v>171.9213</v>
      </c>
      <c r="M112" s="156" t="s">
        <v>115</v>
      </c>
      <c r="O112" s="158"/>
      <c r="P112" s="159"/>
      <c r="Q112" s="159"/>
      <c r="R112" s="160"/>
      <c r="S112" s="158"/>
      <c r="T112" s="158"/>
      <c r="U112" s="158"/>
    </row>
    <row r="113" spans="1:21" s="157" customFormat="1" ht="13.5" customHeight="1">
      <c r="A113" s="165" t="s">
        <v>216</v>
      </c>
      <c r="B113" s="166">
        <v>10.305</v>
      </c>
      <c r="C113" s="167">
        <v>63005.52</v>
      </c>
      <c r="D113" s="168">
        <v>38504.9879</v>
      </c>
      <c r="E113" s="168">
        <v>46833.894</v>
      </c>
      <c r="F113" s="179">
        <v>87700.626000000004</v>
      </c>
      <c r="G113" s="168">
        <v>126064.87579999999</v>
      </c>
      <c r="H113" s="168">
        <v>74870.384399999995</v>
      </c>
      <c r="I113" s="169">
        <v>16.489999999999998</v>
      </c>
      <c r="J113" s="169">
        <v>0.47</v>
      </c>
      <c r="K113" s="169">
        <v>10.35</v>
      </c>
      <c r="L113" s="169">
        <v>171.89080000000001</v>
      </c>
      <c r="M113" s="170" t="s">
        <v>115</v>
      </c>
      <c r="O113" s="158"/>
      <c r="P113" s="159"/>
      <c r="Q113" s="159"/>
      <c r="R113" s="160"/>
      <c r="S113" s="158"/>
      <c r="T113" s="158"/>
      <c r="U113" s="158"/>
    </row>
    <row r="114" spans="1:21" s="157" customFormat="1" ht="13.5" customHeight="1">
      <c r="A114" s="151" t="s">
        <v>217</v>
      </c>
      <c r="B114" s="152">
        <v>1.5674999999999999</v>
      </c>
      <c r="C114" s="153">
        <v>57124.090400000001</v>
      </c>
      <c r="D114" s="154">
        <v>39225.470399999998</v>
      </c>
      <c r="E114" s="154">
        <v>45332.953800000003</v>
      </c>
      <c r="F114" s="179">
        <v>76295.207200000004</v>
      </c>
      <c r="G114" s="154">
        <v>98670.6345</v>
      </c>
      <c r="H114" s="154">
        <v>66035.159</v>
      </c>
      <c r="I114" s="155">
        <v>15.91</v>
      </c>
      <c r="J114" s="155">
        <v>0.75</v>
      </c>
      <c r="K114" s="155">
        <v>10.83</v>
      </c>
      <c r="L114" s="155">
        <v>171.43100000000001</v>
      </c>
      <c r="M114" s="156" t="s">
        <v>115</v>
      </c>
      <c r="O114" s="158"/>
      <c r="P114" s="159"/>
      <c r="Q114" s="159"/>
      <c r="R114" s="160"/>
      <c r="S114" s="158"/>
      <c r="T114" s="158"/>
      <c r="U114" s="158"/>
    </row>
    <row r="115" spans="1:21" s="157" customFormat="1" ht="13.5" customHeight="1">
      <c r="A115" s="151" t="s">
        <v>218</v>
      </c>
      <c r="B115" s="152">
        <v>21.786899999999999</v>
      </c>
      <c r="C115" s="153">
        <v>76239.443100000004</v>
      </c>
      <c r="D115" s="154">
        <v>44705.369100000004</v>
      </c>
      <c r="E115" s="154">
        <v>56712.745300000002</v>
      </c>
      <c r="F115" s="179">
        <v>101266.13069999999</v>
      </c>
      <c r="G115" s="154">
        <v>131879.15890000001</v>
      </c>
      <c r="H115" s="154">
        <v>84508.217099999994</v>
      </c>
      <c r="I115" s="155">
        <v>21.93</v>
      </c>
      <c r="J115" s="155">
        <v>0.35</v>
      </c>
      <c r="K115" s="155">
        <v>10.3</v>
      </c>
      <c r="L115" s="155">
        <v>171.4188</v>
      </c>
      <c r="M115" s="156" t="s">
        <v>115</v>
      </c>
      <c r="O115" s="158"/>
      <c r="P115" s="159"/>
      <c r="Q115" s="159"/>
      <c r="R115" s="160"/>
      <c r="S115" s="158"/>
      <c r="T115" s="158"/>
      <c r="U115" s="158"/>
    </row>
    <row r="116" spans="1:21" s="157" customFormat="1" ht="13.5" customHeight="1">
      <c r="A116" s="165" t="s">
        <v>219</v>
      </c>
      <c r="B116" s="166">
        <v>6.4625000000000004</v>
      </c>
      <c r="C116" s="167">
        <v>70439.442800000004</v>
      </c>
      <c r="D116" s="168">
        <v>44463.497300000003</v>
      </c>
      <c r="E116" s="168">
        <v>54124.5429</v>
      </c>
      <c r="F116" s="179">
        <v>97028.722299999994</v>
      </c>
      <c r="G116" s="168">
        <v>127175.57739999999</v>
      </c>
      <c r="H116" s="168">
        <v>80247.952399999995</v>
      </c>
      <c r="I116" s="169">
        <v>23.76</v>
      </c>
      <c r="J116" s="169">
        <v>0.37</v>
      </c>
      <c r="K116" s="169">
        <v>9.9700000000000006</v>
      </c>
      <c r="L116" s="169">
        <v>171.55160000000001</v>
      </c>
      <c r="M116" s="170" t="s">
        <v>115</v>
      </c>
      <c r="O116" s="158"/>
      <c r="P116" s="159"/>
      <c r="Q116" s="159"/>
      <c r="R116" s="160"/>
      <c r="S116" s="158"/>
      <c r="T116" s="158"/>
      <c r="U116" s="158"/>
    </row>
    <row r="117" spans="1:21" s="157" customFormat="1" ht="13.5" customHeight="1">
      <c r="A117" s="165" t="s">
        <v>220</v>
      </c>
      <c r="B117" s="166">
        <v>3.0133000000000001</v>
      </c>
      <c r="C117" s="167">
        <v>73171.487699999998</v>
      </c>
      <c r="D117" s="168">
        <v>42651.502</v>
      </c>
      <c r="E117" s="168">
        <v>53382.135900000001</v>
      </c>
      <c r="F117" s="179">
        <v>94635.374899999995</v>
      </c>
      <c r="G117" s="168">
        <v>121450.6044</v>
      </c>
      <c r="H117" s="168">
        <v>79220.539099999995</v>
      </c>
      <c r="I117" s="169">
        <v>18.170000000000002</v>
      </c>
      <c r="J117" s="169">
        <v>0.37</v>
      </c>
      <c r="K117" s="169">
        <v>10.26</v>
      </c>
      <c r="L117" s="169">
        <v>172.48509999999999</v>
      </c>
      <c r="M117" s="170" t="s">
        <v>115</v>
      </c>
      <c r="O117" s="158"/>
      <c r="P117" s="159"/>
      <c r="Q117" s="159"/>
      <c r="R117" s="160"/>
      <c r="S117" s="158"/>
      <c r="T117" s="158"/>
      <c r="U117" s="158"/>
    </row>
    <row r="118" spans="1:21" s="157" customFormat="1" ht="13.5" customHeight="1">
      <c r="A118" s="151" t="s">
        <v>221</v>
      </c>
      <c r="B118" s="152">
        <v>4.9318</v>
      </c>
      <c r="C118" s="153">
        <v>90665.913</v>
      </c>
      <c r="D118" s="154">
        <v>48712.269099999998</v>
      </c>
      <c r="E118" s="154">
        <v>66899.050399999993</v>
      </c>
      <c r="F118" s="179">
        <v>128586.4096</v>
      </c>
      <c r="G118" s="154">
        <v>181431.26439999999</v>
      </c>
      <c r="H118" s="154">
        <v>110004.7019</v>
      </c>
      <c r="I118" s="155">
        <v>23.91</v>
      </c>
      <c r="J118" s="155">
        <v>0.8</v>
      </c>
      <c r="K118" s="155">
        <v>10.33</v>
      </c>
      <c r="L118" s="155">
        <v>173.16380000000001</v>
      </c>
      <c r="M118" s="156" t="s">
        <v>115</v>
      </c>
      <c r="O118" s="158"/>
      <c r="P118" s="159"/>
      <c r="Q118" s="159"/>
      <c r="R118" s="160"/>
      <c r="S118" s="158"/>
      <c r="T118" s="158"/>
      <c r="U118" s="158"/>
    </row>
    <row r="119" spans="1:21" s="157" customFormat="1" ht="13.5" customHeight="1">
      <c r="A119" s="151" t="s">
        <v>222</v>
      </c>
      <c r="B119" s="152">
        <v>10.9436</v>
      </c>
      <c r="C119" s="153">
        <v>77580.813099999999</v>
      </c>
      <c r="D119" s="154">
        <v>43817.956700000002</v>
      </c>
      <c r="E119" s="154">
        <v>58194.1469</v>
      </c>
      <c r="F119" s="179">
        <v>102847.8824</v>
      </c>
      <c r="G119" s="154">
        <v>131840.72</v>
      </c>
      <c r="H119" s="154">
        <v>85753.412700000001</v>
      </c>
      <c r="I119" s="155">
        <v>14.67</v>
      </c>
      <c r="J119" s="155">
        <v>1.42</v>
      </c>
      <c r="K119" s="155">
        <v>10.29</v>
      </c>
      <c r="L119" s="155">
        <v>171.94409999999999</v>
      </c>
      <c r="M119" s="156" t="s">
        <v>115</v>
      </c>
      <c r="O119" s="158"/>
      <c r="P119" s="159"/>
      <c r="Q119" s="159"/>
      <c r="R119" s="160"/>
      <c r="S119" s="158"/>
      <c r="T119" s="158"/>
      <c r="U119" s="158"/>
    </row>
    <row r="120" spans="1:21" s="157" customFormat="1" ht="13.5" customHeight="1">
      <c r="A120" s="151" t="s">
        <v>223</v>
      </c>
      <c r="B120" s="152">
        <v>23.140999999999998</v>
      </c>
      <c r="C120" s="153">
        <v>91581.236600000004</v>
      </c>
      <c r="D120" s="154">
        <v>46742.772400000002</v>
      </c>
      <c r="E120" s="154">
        <v>64762.214399999997</v>
      </c>
      <c r="F120" s="179">
        <v>127248.30250000001</v>
      </c>
      <c r="G120" s="154">
        <v>167196.51500000001</v>
      </c>
      <c r="H120" s="154">
        <v>102910.33719999999</v>
      </c>
      <c r="I120" s="155">
        <v>12.26</v>
      </c>
      <c r="J120" s="155">
        <v>0.97</v>
      </c>
      <c r="K120" s="155">
        <v>11.07</v>
      </c>
      <c r="L120" s="155">
        <v>172.73169999999999</v>
      </c>
      <c r="M120" s="156" t="s">
        <v>115</v>
      </c>
      <c r="O120" s="158"/>
      <c r="P120" s="159"/>
      <c r="Q120" s="159"/>
      <c r="R120" s="160"/>
      <c r="S120" s="158"/>
      <c r="T120" s="158"/>
      <c r="U120" s="158"/>
    </row>
    <row r="121" spans="1:21" s="157" customFormat="1" ht="13.5" customHeight="1">
      <c r="A121" s="151" t="s">
        <v>224</v>
      </c>
      <c r="B121" s="152">
        <v>0.94069999999999998</v>
      </c>
      <c r="C121" s="153">
        <v>73316.523300000001</v>
      </c>
      <c r="D121" s="154">
        <v>47508.321400000001</v>
      </c>
      <c r="E121" s="154">
        <v>53485.628799999999</v>
      </c>
      <c r="F121" s="179">
        <v>101846.6808</v>
      </c>
      <c r="G121" s="154">
        <v>125297.6667</v>
      </c>
      <c r="H121" s="154">
        <v>80837.110100000005</v>
      </c>
      <c r="I121" s="155">
        <v>8.32</v>
      </c>
      <c r="J121" s="155">
        <v>0.84</v>
      </c>
      <c r="K121" s="155">
        <v>10.74</v>
      </c>
      <c r="L121" s="155">
        <v>172.9084</v>
      </c>
      <c r="M121" s="156" t="s">
        <v>155</v>
      </c>
      <c r="O121" s="158"/>
      <c r="P121" s="159"/>
      <c r="Q121" s="159"/>
      <c r="R121" s="160"/>
      <c r="S121" s="158"/>
      <c r="T121" s="158"/>
      <c r="U121" s="158"/>
    </row>
    <row r="122" spans="1:21" s="157" customFormat="1" ht="13.5" customHeight="1">
      <c r="A122" s="151" t="s">
        <v>225</v>
      </c>
      <c r="B122" s="152">
        <v>15.672000000000001</v>
      </c>
      <c r="C122" s="153">
        <v>73967.643500000006</v>
      </c>
      <c r="D122" s="154">
        <v>43536.841399999998</v>
      </c>
      <c r="E122" s="154">
        <v>55981.111700000001</v>
      </c>
      <c r="F122" s="179">
        <v>103911.8838</v>
      </c>
      <c r="G122" s="154">
        <v>141092.0471</v>
      </c>
      <c r="H122" s="154">
        <v>85492.849400000006</v>
      </c>
      <c r="I122" s="155">
        <v>13.45</v>
      </c>
      <c r="J122" s="155">
        <v>1.07</v>
      </c>
      <c r="K122" s="155">
        <v>10.38</v>
      </c>
      <c r="L122" s="155">
        <v>172.3897</v>
      </c>
      <c r="M122" s="156" t="s">
        <v>115</v>
      </c>
      <c r="O122" s="158"/>
      <c r="P122" s="159"/>
      <c r="Q122" s="159"/>
      <c r="R122" s="160"/>
      <c r="S122" s="158"/>
      <c r="T122" s="158"/>
      <c r="U122" s="158"/>
    </row>
    <row r="123" spans="1:21" s="157" customFormat="1" ht="13.5" customHeight="1">
      <c r="A123" s="151" t="s">
        <v>226</v>
      </c>
      <c r="B123" s="152">
        <v>7.2370999999999999</v>
      </c>
      <c r="C123" s="153">
        <v>69952.339200000002</v>
      </c>
      <c r="D123" s="154">
        <v>38295.597199999997</v>
      </c>
      <c r="E123" s="154">
        <v>50314.138400000003</v>
      </c>
      <c r="F123" s="179">
        <v>97870.4516</v>
      </c>
      <c r="G123" s="154">
        <v>136058.59899999999</v>
      </c>
      <c r="H123" s="154">
        <v>80874.226800000004</v>
      </c>
      <c r="I123" s="155">
        <v>10.97</v>
      </c>
      <c r="J123" s="155">
        <v>1</v>
      </c>
      <c r="K123" s="155">
        <v>10.91</v>
      </c>
      <c r="L123" s="155">
        <v>173.16159999999999</v>
      </c>
      <c r="M123" s="156" t="s">
        <v>115</v>
      </c>
      <c r="O123" s="158"/>
      <c r="P123" s="159"/>
      <c r="Q123" s="159"/>
      <c r="R123" s="160"/>
      <c r="S123" s="158"/>
      <c r="T123" s="158"/>
      <c r="U123" s="158"/>
    </row>
    <row r="124" spans="1:21" s="157" customFormat="1" ht="13.5" customHeight="1">
      <c r="A124" s="151" t="s">
        <v>227</v>
      </c>
      <c r="B124" s="152">
        <v>1.6047</v>
      </c>
      <c r="C124" s="153">
        <v>70748.8603</v>
      </c>
      <c r="D124" s="154">
        <v>39936.883300000001</v>
      </c>
      <c r="E124" s="154">
        <v>51931.798000000003</v>
      </c>
      <c r="F124" s="179">
        <v>98915.897800000006</v>
      </c>
      <c r="G124" s="154">
        <v>123591.273</v>
      </c>
      <c r="H124" s="154">
        <v>78379.556899999996</v>
      </c>
      <c r="I124" s="155">
        <v>11.73</v>
      </c>
      <c r="J124" s="155">
        <v>3.16</v>
      </c>
      <c r="K124" s="155">
        <v>10.1</v>
      </c>
      <c r="L124" s="155">
        <v>172.71459999999999</v>
      </c>
      <c r="M124" s="156" t="s">
        <v>115</v>
      </c>
      <c r="O124" s="158"/>
      <c r="P124" s="159"/>
      <c r="Q124" s="159"/>
      <c r="R124" s="160"/>
      <c r="S124" s="158"/>
      <c r="T124" s="158"/>
      <c r="U124" s="158"/>
    </row>
    <row r="125" spans="1:21" s="157" customFormat="1" ht="13.5" customHeight="1">
      <c r="A125" s="151" t="s">
        <v>228</v>
      </c>
      <c r="B125" s="152">
        <v>13.759399999999999</v>
      </c>
      <c r="C125" s="153">
        <v>69316.211899999995</v>
      </c>
      <c r="D125" s="154">
        <v>40464.150199999996</v>
      </c>
      <c r="E125" s="154">
        <v>51128.929400000001</v>
      </c>
      <c r="F125" s="179">
        <v>93607.400699999998</v>
      </c>
      <c r="G125" s="154">
        <v>122544.526</v>
      </c>
      <c r="H125" s="154">
        <v>76824.760299999994</v>
      </c>
      <c r="I125" s="155">
        <v>12.17</v>
      </c>
      <c r="J125" s="155">
        <v>3.61</v>
      </c>
      <c r="K125" s="155">
        <v>10.79</v>
      </c>
      <c r="L125" s="155">
        <v>172.77969999999999</v>
      </c>
      <c r="M125" s="156" t="s">
        <v>115</v>
      </c>
      <c r="O125" s="158"/>
      <c r="P125" s="159"/>
      <c r="Q125" s="159"/>
      <c r="R125" s="160"/>
      <c r="S125" s="158"/>
      <c r="T125" s="158"/>
      <c r="U125" s="158"/>
    </row>
    <row r="126" spans="1:21" s="157" customFormat="1" ht="13.5" customHeight="1">
      <c r="A126" s="151" t="s">
        <v>229</v>
      </c>
      <c r="B126" s="152">
        <v>3.149</v>
      </c>
      <c r="C126" s="153">
        <v>77869.690499999997</v>
      </c>
      <c r="D126" s="154">
        <v>44624.772599999997</v>
      </c>
      <c r="E126" s="154">
        <v>57757.080199999997</v>
      </c>
      <c r="F126" s="179">
        <v>109519.14350000001</v>
      </c>
      <c r="G126" s="154">
        <v>139922.83189999999</v>
      </c>
      <c r="H126" s="154">
        <v>86731.8367</v>
      </c>
      <c r="I126" s="155">
        <v>14.98</v>
      </c>
      <c r="J126" s="155">
        <v>2.8</v>
      </c>
      <c r="K126" s="155">
        <v>9.89</v>
      </c>
      <c r="L126" s="155">
        <v>172.78639999999999</v>
      </c>
      <c r="M126" s="156" t="s">
        <v>115</v>
      </c>
      <c r="O126" s="158"/>
      <c r="P126" s="159"/>
      <c r="Q126" s="159"/>
      <c r="R126" s="160"/>
      <c r="S126" s="158"/>
      <c r="T126" s="158"/>
      <c r="U126" s="158"/>
    </row>
    <row r="127" spans="1:21" s="157" customFormat="1" ht="13.5" customHeight="1">
      <c r="A127" s="151" t="s">
        <v>230</v>
      </c>
      <c r="B127" s="152">
        <v>2.0165999999999999</v>
      </c>
      <c r="C127" s="153">
        <v>78748.717900000003</v>
      </c>
      <c r="D127" s="154">
        <v>50390.593800000002</v>
      </c>
      <c r="E127" s="154">
        <v>60204.866099999999</v>
      </c>
      <c r="F127" s="179">
        <v>106155.3965</v>
      </c>
      <c r="G127" s="154">
        <v>142921.7236</v>
      </c>
      <c r="H127" s="154">
        <v>89121.3606</v>
      </c>
      <c r="I127" s="155">
        <v>11.93</v>
      </c>
      <c r="J127" s="155">
        <v>1.48</v>
      </c>
      <c r="K127" s="155">
        <v>10.5</v>
      </c>
      <c r="L127" s="155">
        <v>171.98419999999999</v>
      </c>
      <c r="M127" s="156" t="s">
        <v>115</v>
      </c>
      <c r="O127" s="158"/>
      <c r="P127" s="159"/>
      <c r="Q127" s="159"/>
      <c r="R127" s="160"/>
      <c r="S127" s="158"/>
      <c r="T127" s="158"/>
      <c r="U127" s="158"/>
    </row>
    <row r="128" spans="1:21" s="157" customFormat="1" ht="13.5" customHeight="1">
      <c r="A128" s="151" t="s">
        <v>231</v>
      </c>
      <c r="B128" s="152">
        <v>3.7694000000000001</v>
      </c>
      <c r="C128" s="153">
        <v>42676.7</v>
      </c>
      <c r="D128" s="154">
        <v>24966.16</v>
      </c>
      <c r="E128" s="154">
        <v>32899.2264</v>
      </c>
      <c r="F128" s="179">
        <v>59574.837399999997</v>
      </c>
      <c r="G128" s="154">
        <v>79335.783299999996</v>
      </c>
      <c r="H128" s="154">
        <v>48127.293700000002</v>
      </c>
      <c r="I128" s="155">
        <v>15.22</v>
      </c>
      <c r="J128" s="155">
        <v>0.48</v>
      </c>
      <c r="K128" s="155">
        <v>9.42</v>
      </c>
      <c r="L128" s="155">
        <v>172.5206</v>
      </c>
      <c r="M128" s="156" t="s">
        <v>111</v>
      </c>
      <c r="O128" s="158"/>
      <c r="P128" s="159"/>
      <c r="Q128" s="159"/>
      <c r="R128" s="160"/>
      <c r="S128" s="158"/>
      <c r="T128" s="158"/>
      <c r="U128" s="158"/>
    </row>
    <row r="129" spans="1:21" s="157" customFormat="1" ht="13.5" customHeight="1">
      <c r="A129" s="151" t="s">
        <v>232</v>
      </c>
      <c r="B129" s="152">
        <v>3.9714</v>
      </c>
      <c r="C129" s="153">
        <v>72705.588099999994</v>
      </c>
      <c r="D129" s="154">
        <v>40457.938699999999</v>
      </c>
      <c r="E129" s="154">
        <v>53618.507700000002</v>
      </c>
      <c r="F129" s="179">
        <v>96275.802800000005</v>
      </c>
      <c r="G129" s="154">
        <v>121081.90700000001</v>
      </c>
      <c r="H129" s="154">
        <v>80798.019</v>
      </c>
      <c r="I129" s="155">
        <v>17.12</v>
      </c>
      <c r="J129" s="155">
        <v>0.49</v>
      </c>
      <c r="K129" s="155">
        <v>10.97</v>
      </c>
      <c r="L129" s="155">
        <v>170.43119999999999</v>
      </c>
      <c r="M129" s="156" t="s">
        <v>115</v>
      </c>
      <c r="O129" s="158"/>
      <c r="P129" s="159"/>
      <c r="Q129" s="159"/>
      <c r="R129" s="160"/>
      <c r="S129" s="158"/>
      <c r="T129" s="158"/>
      <c r="U129" s="158"/>
    </row>
    <row r="130" spans="1:21" s="157" customFormat="1" ht="13.5" customHeight="1">
      <c r="A130" s="165" t="s">
        <v>233</v>
      </c>
      <c r="B130" s="166">
        <v>3.3191999999999999</v>
      </c>
      <c r="C130" s="167">
        <v>75141.502099999998</v>
      </c>
      <c r="D130" s="168">
        <v>41043.118900000001</v>
      </c>
      <c r="E130" s="168">
        <v>57468.015899999999</v>
      </c>
      <c r="F130" s="179">
        <v>96275.802800000005</v>
      </c>
      <c r="G130" s="168">
        <v>126593.00509999999</v>
      </c>
      <c r="H130" s="168">
        <v>84114.1492</v>
      </c>
      <c r="I130" s="169">
        <v>16.239999999999998</v>
      </c>
      <c r="J130" s="169">
        <v>0.49</v>
      </c>
      <c r="K130" s="169">
        <v>11.01</v>
      </c>
      <c r="L130" s="169">
        <v>169.88069999999999</v>
      </c>
      <c r="M130" s="170" t="s">
        <v>115</v>
      </c>
      <c r="O130" s="158"/>
      <c r="P130" s="159"/>
      <c r="Q130" s="159"/>
      <c r="R130" s="160"/>
      <c r="S130" s="158"/>
      <c r="T130" s="158"/>
      <c r="U130" s="158"/>
    </row>
    <row r="131" spans="1:21" s="157" customFormat="1" ht="13.5" customHeight="1">
      <c r="A131" s="151" t="s">
        <v>234</v>
      </c>
      <c r="B131" s="152">
        <v>0.15060000000000001</v>
      </c>
      <c r="C131" s="153">
        <v>44256.673000000003</v>
      </c>
      <c r="D131" s="154">
        <v>33135.437599999997</v>
      </c>
      <c r="E131" s="154">
        <v>38500.3482</v>
      </c>
      <c r="F131" s="179">
        <v>57686.802900000002</v>
      </c>
      <c r="G131" s="154">
        <v>68789.226899999994</v>
      </c>
      <c r="H131" s="154">
        <v>48281.296199999997</v>
      </c>
      <c r="I131" s="155">
        <v>16.66</v>
      </c>
      <c r="J131" s="155">
        <v>0.9</v>
      </c>
      <c r="K131" s="155">
        <v>11.15</v>
      </c>
      <c r="L131" s="155">
        <v>172.86600000000001</v>
      </c>
      <c r="M131" s="156" t="s">
        <v>115</v>
      </c>
      <c r="O131" s="158"/>
      <c r="P131" s="159"/>
      <c r="Q131" s="159"/>
      <c r="R131" s="160"/>
      <c r="S131" s="158"/>
      <c r="T131" s="158"/>
      <c r="U131" s="158"/>
    </row>
    <row r="132" spans="1:21" s="157" customFormat="1" ht="13.5" customHeight="1">
      <c r="A132" s="151" t="s">
        <v>235</v>
      </c>
      <c r="B132" s="152">
        <v>0.54730000000000001</v>
      </c>
      <c r="C132" s="153">
        <v>37131.753100000002</v>
      </c>
      <c r="D132" s="154">
        <v>30682.497299999999</v>
      </c>
      <c r="E132" s="154">
        <v>32673.858700000001</v>
      </c>
      <c r="F132" s="179">
        <v>45504.980100000001</v>
      </c>
      <c r="G132" s="154">
        <v>53727.670700000002</v>
      </c>
      <c r="H132" s="154">
        <v>40625.2186</v>
      </c>
      <c r="I132" s="155">
        <v>19.79</v>
      </c>
      <c r="J132" s="155">
        <v>1.94</v>
      </c>
      <c r="K132" s="155">
        <v>10.34</v>
      </c>
      <c r="L132" s="155">
        <v>174.1799</v>
      </c>
      <c r="M132" s="156" t="s">
        <v>115</v>
      </c>
      <c r="O132" s="158"/>
      <c r="P132" s="159"/>
      <c r="Q132" s="159"/>
      <c r="R132" s="160"/>
      <c r="S132" s="171"/>
      <c r="T132" s="171"/>
      <c r="U132" s="171"/>
    </row>
    <row r="133" spans="1:21" s="157" customFormat="1" ht="13.5" customHeight="1">
      <c r="A133" s="151" t="s">
        <v>236</v>
      </c>
      <c r="B133" s="152">
        <v>4.835</v>
      </c>
      <c r="C133" s="153">
        <v>66289.6158</v>
      </c>
      <c r="D133" s="154">
        <v>41563.287300000004</v>
      </c>
      <c r="E133" s="154">
        <v>51404.802100000001</v>
      </c>
      <c r="F133" s="179">
        <v>85689.752900000007</v>
      </c>
      <c r="G133" s="154">
        <v>110573.86599999999</v>
      </c>
      <c r="H133" s="154">
        <v>76241.547300000006</v>
      </c>
      <c r="I133" s="155">
        <v>21.69</v>
      </c>
      <c r="J133" s="155">
        <v>0.68</v>
      </c>
      <c r="K133" s="155">
        <v>10.01</v>
      </c>
      <c r="L133" s="155">
        <v>170.87950000000001</v>
      </c>
      <c r="M133" s="156" t="s">
        <v>115</v>
      </c>
      <c r="O133" s="158"/>
      <c r="P133" s="159"/>
      <c r="Q133" s="159"/>
      <c r="R133" s="160"/>
      <c r="S133" s="158"/>
      <c r="T133" s="158"/>
      <c r="U133" s="158"/>
    </row>
    <row r="134" spans="1:21" s="157" customFormat="1" ht="13.5" customHeight="1">
      <c r="A134" s="165" t="s">
        <v>237</v>
      </c>
      <c r="B134" s="166">
        <v>4.6376999999999997</v>
      </c>
      <c r="C134" s="167">
        <v>66552.736300000004</v>
      </c>
      <c r="D134" s="168">
        <v>41563.287300000004</v>
      </c>
      <c r="E134" s="168">
        <v>51192.132400000002</v>
      </c>
      <c r="F134" s="179">
        <v>85968.2742</v>
      </c>
      <c r="G134" s="168">
        <v>109924.6709</v>
      </c>
      <c r="H134" s="168">
        <v>76102.369399999996</v>
      </c>
      <c r="I134" s="169">
        <v>21.74</v>
      </c>
      <c r="J134" s="169">
        <v>0.67</v>
      </c>
      <c r="K134" s="169">
        <v>10.039999999999999</v>
      </c>
      <c r="L134" s="169">
        <v>170.83109999999999</v>
      </c>
      <c r="M134" s="170" t="s">
        <v>115</v>
      </c>
      <c r="O134" s="158"/>
      <c r="P134" s="159"/>
      <c r="Q134" s="159"/>
      <c r="R134" s="160"/>
      <c r="S134" s="158"/>
      <c r="T134" s="158"/>
      <c r="U134" s="158"/>
    </row>
    <row r="135" spans="1:21" s="157" customFormat="1" ht="13.5" customHeight="1">
      <c r="A135" s="151" t="s">
        <v>238</v>
      </c>
      <c r="B135" s="152">
        <v>0.40570000000000001</v>
      </c>
      <c r="C135" s="153">
        <v>49282.268499999998</v>
      </c>
      <c r="D135" s="154">
        <v>33962.998699999996</v>
      </c>
      <c r="E135" s="154">
        <v>41269.579899999997</v>
      </c>
      <c r="F135" s="179">
        <v>60581.421600000001</v>
      </c>
      <c r="G135" s="154">
        <v>76926.3655</v>
      </c>
      <c r="H135" s="154">
        <v>54605.571799999998</v>
      </c>
      <c r="I135" s="155">
        <v>17.8</v>
      </c>
      <c r="J135" s="155">
        <v>0.64</v>
      </c>
      <c r="K135" s="155">
        <v>9.69</v>
      </c>
      <c r="L135" s="155">
        <v>173.56970000000001</v>
      </c>
      <c r="M135" s="156" t="s">
        <v>115</v>
      </c>
      <c r="O135" s="158"/>
      <c r="P135" s="159"/>
      <c r="Q135" s="159"/>
      <c r="R135" s="160"/>
      <c r="S135" s="158"/>
      <c r="T135" s="158"/>
      <c r="U135" s="158"/>
    </row>
    <row r="136" spans="1:21" s="157" customFormat="1" ht="13.5" customHeight="1">
      <c r="A136" s="151" t="s">
        <v>239</v>
      </c>
      <c r="B136" s="152">
        <v>0.4672</v>
      </c>
      <c r="C136" s="153">
        <v>45589.248699999996</v>
      </c>
      <c r="D136" s="154">
        <v>34478.519200000002</v>
      </c>
      <c r="E136" s="154">
        <v>38570.433400000002</v>
      </c>
      <c r="F136" s="179">
        <v>56656.034299999999</v>
      </c>
      <c r="G136" s="154">
        <v>69891.571500000005</v>
      </c>
      <c r="H136" s="154">
        <v>50172.541100000002</v>
      </c>
      <c r="I136" s="155">
        <v>9.32</v>
      </c>
      <c r="J136" s="155">
        <v>1.51</v>
      </c>
      <c r="K136" s="155">
        <v>10.49</v>
      </c>
      <c r="L136" s="155">
        <v>173.21129999999999</v>
      </c>
      <c r="M136" s="156" t="s">
        <v>115</v>
      </c>
      <c r="O136" s="158"/>
      <c r="P136" s="159"/>
      <c r="Q136" s="159"/>
      <c r="R136" s="160"/>
      <c r="S136" s="158"/>
      <c r="T136" s="158"/>
      <c r="U136" s="158"/>
    </row>
    <row r="137" spans="1:21" s="157" customFormat="1" ht="13.5" customHeight="1">
      <c r="A137" s="151" t="s">
        <v>240</v>
      </c>
      <c r="B137" s="152">
        <v>0.52090000000000003</v>
      </c>
      <c r="C137" s="153">
        <v>45495.864300000001</v>
      </c>
      <c r="D137" s="154">
        <v>27117.7258</v>
      </c>
      <c r="E137" s="154">
        <v>36091.906499999997</v>
      </c>
      <c r="F137" s="179">
        <v>55630.715900000003</v>
      </c>
      <c r="G137" s="154">
        <v>69960.156400000007</v>
      </c>
      <c r="H137" s="154">
        <v>47689.830399999999</v>
      </c>
      <c r="I137" s="155">
        <v>8.58</v>
      </c>
      <c r="J137" s="155">
        <v>2.4700000000000002</v>
      </c>
      <c r="K137" s="155">
        <v>12.83</v>
      </c>
      <c r="L137" s="155">
        <v>172.5256</v>
      </c>
      <c r="M137" s="156" t="s">
        <v>111</v>
      </c>
      <c r="O137" s="158"/>
      <c r="P137" s="159"/>
      <c r="Q137" s="159"/>
      <c r="R137" s="160"/>
      <c r="S137" s="158"/>
      <c r="T137" s="158"/>
      <c r="U137" s="158"/>
    </row>
    <row r="138" spans="1:21" s="157" customFormat="1" ht="13.5" customHeight="1">
      <c r="A138" s="151" t="s">
        <v>241</v>
      </c>
      <c r="B138" s="152">
        <v>2.7336999999999998</v>
      </c>
      <c r="C138" s="153">
        <v>40758.982799999998</v>
      </c>
      <c r="D138" s="154">
        <v>31123.549900000002</v>
      </c>
      <c r="E138" s="154">
        <v>35410.713900000002</v>
      </c>
      <c r="F138" s="179">
        <v>46267.018799999998</v>
      </c>
      <c r="G138" s="154">
        <v>55042.017099999997</v>
      </c>
      <c r="H138" s="154">
        <v>42138.050799999997</v>
      </c>
      <c r="I138" s="155">
        <v>14</v>
      </c>
      <c r="J138" s="155">
        <v>1.5</v>
      </c>
      <c r="K138" s="155">
        <v>11.63</v>
      </c>
      <c r="L138" s="155">
        <v>171.48990000000001</v>
      </c>
      <c r="M138" s="156" t="s">
        <v>115</v>
      </c>
      <c r="O138" s="158"/>
      <c r="P138" s="159"/>
      <c r="Q138" s="159"/>
      <c r="R138" s="160"/>
      <c r="S138" s="158"/>
      <c r="T138" s="158"/>
      <c r="U138" s="158"/>
    </row>
    <row r="139" spans="1:21" s="157" customFormat="1" ht="13.5" customHeight="1">
      <c r="A139" s="151" t="s">
        <v>242</v>
      </c>
      <c r="B139" s="152">
        <v>2.0867</v>
      </c>
      <c r="C139" s="153">
        <v>24564.733899999999</v>
      </c>
      <c r="D139" s="154">
        <v>19518.083299999998</v>
      </c>
      <c r="E139" s="154">
        <v>21523.2094</v>
      </c>
      <c r="F139" s="179">
        <v>31695.993900000001</v>
      </c>
      <c r="G139" s="154">
        <v>40706.648300000001</v>
      </c>
      <c r="H139" s="154">
        <v>27928.01</v>
      </c>
      <c r="I139" s="155">
        <v>11.68</v>
      </c>
      <c r="J139" s="155">
        <v>3.85</v>
      </c>
      <c r="K139" s="155">
        <v>10.130000000000001</v>
      </c>
      <c r="L139" s="155">
        <v>173.36</v>
      </c>
      <c r="M139" s="156" t="s">
        <v>115</v>
      </c>
      <c r="O139" s="158"/>
      <c r="P139" s="159"/>
      <c r="Q139" s="159"/>
      <c r="R139" s="160"/>
      <c r="S139" s="158"/>
      <c r="T139" s="158"/>
      <c r="U139" s="158"/>
    </row>
    <row r="140" spans="1:21" s="157" customFormat="1" ht="13.5" customHeight="1">
      <c r="A140" s="151" t="s">
        <v>243</v>
      </c>
      <c r="B140" s="152">
        <v>3.2696000000000001</v>
      </c>
      <c r="C140" s="153">
        <v>47206.133800000003</v>
      </c>
      <c r="D140" s="154">
        <v>31939.6358</v>
      </c>
      <c r="E140" s="154">
        <v>38489.016300000003</v>
      </c>
      <c r="F140" s="179">
        <v>58399.881500000003</v>
      </c>
      <c r="G140" s="154">
        <v>82082.703299999994</v>
      </c>
      <c r="H140" s="154">
        <v>53251.247499999998</v>
      </c>
      <c r="I140" s="155">
        <v>11.03</v>
      </c>
      <c r="J140" s="155">
        <v>4.42</v>
      </c>
      <c r="K140" s="155">
        <v>10.029999999999999</v>
      </c>
      <c r="L140" s="155">
        <v>173.88849999999999</v>
      </c>
      <c r="M140" s="156" t="s">
        <v>115</v>
      </c>
      <c r="O140" s="158"/>
      <c r="P140" s="159"/>
      <c r="Q140" s="159"/>
      <c r="R140" s="160"/>
      <c r="S140" s="158"/>
      <c r="T140" s="158"/>
      <c r="U140" s="158"/>
    </row>
    <row r="141" spans="1:21" s="157" customFormat="1" ht="13.5" customHeight="1">
      <c r="A141" s="151" t="s">
        <v>244</v>
      </c>
      <c r="B141" s="152">
        <v>0.12590000000000001</v>
      </c>
      <c r="C141" s="153">
        <v>46969.159599999999</v>
      </c>
      <c r="D141" s="154">
        <v>30963.63</v>
      </c>
      <c r="E141" s="154">
        <v>39709.794600000001</v>
      </c>
      <c r="F141" s="179">
        <v>55569.813300000002</v>
      </c>
      <c r="G141" s="154">
        <v>63194.6495</v>
      </c>
      <c r="H141" s="154">
        <v>50241.209199999998</v>
      </c>
      <c r="I141" s="155">
        <v>14.3</v>
      </c>
      <c r="J141" s="155">
        <v>0.86</v>
      </c>
      <c r="K141" s="155">
        <v>12.1</v>
      </c>
      <c r="L141" s="155">
        <v>170.77869999999999</v>
      </c>
      <c r="M141" s="156" t="s">
        <v>115</v>
      </c>
      <c r="O141" s="158"/>
      <c r="P141" s="159"/>
      <c r="Q141" s="159"/>
      <c r="R141" s="160"/>
      <c r="S141" s="158"/>
      <c r="T141" s="158"/>
      <c r="U141" s="158"/>
    </row>
    <row r="142" spans="1:21" s="157" customFormat="1" ht="13.5" customHeight="1">
      <c r="A142" s="151" t="s">
        <v>245</v>
      </c>
      <c r="B142" s="152">
        <v>0.39319999999999999</v>
      </c>
      <c r="C142" s="153">
        <v>34955.078300000001</v>
      </c>
      <c r="D142" s="154">
        <v>24733.097699999998</v>
      </c>
      <c r="E142" s="154">
        <v>28695.393499999998</v>
      </c>
      <c r="F142" s="179">
        <v>39773.664900000003</v>
      </c>
      <c r="G142" s="154">
        <v>43508.803599999999</v>
      </c>
      <c r="H142" s="154">
        <v>35278.896000000001</v>
      </c>
      <c r="I142" s="155">
        <v>13.18</v>
      </c>
      <c r="J142" s="155">
        <v>0.73</v>
      </c>
      <c r="K142" s="155">
        <v>9.15</v>
      </c>
      <c r="L142" s="155">
        <v>174.2912</v>
      </c>
      <c r="M142" s="156" t="s">
        <v>115</v>
      </c>
      <c r="O142" s="158"/>
      <c r="P142" s="159"/>
      <c r="Q142" s="159"/>
      <c r="R142" s="160"/>
      <c r="S142" s="158"/>
      <c r="T142" s="158"/>
      <c r="U142" s="158"/>
    </row>
    <row r="143" spans="1:21" s="157" customFormat="1" ht="13.5" customHeight="1">
      <c r="A143" s="151" t="s">
        <v>246</v>
      </c>
      <c r="B143" s="152">
        <v>1.1188</v>
      </c>
      <c r="C143" s="153">
        <v>43166.939400000003</v>
      </c>
      <c r="D143" s="154">
        <v>25008.689399999999</v>
      </c>
      <c r="E143" s="154">
        <v>36870.206599999998</v>
      </c>
      <c r="F143" s="179">
        <v>56957.976699999999</v>
      </c>
      <c r="G143" s="154">
        <v>76275.026400000002</v>
      </c>
      <c r="H143" s="154">
        <v>49310.077899999997</v>
      </c>
      <c r="I143" s="155">
        <v>12.44</v>
      </c>
      <c r="J143" s="155">
        <v>1.79</v>
      </c>
      <c r="K143" s="155">
        <v>10.14</v>
      </c>
      <c r="L143" s="155">
        <v>173.5633</v>
      </c>
      <c r="M143" s="156" t="s">
        <v>115</v>
      </c>
      <c r="O143" s="158"/>
      <c r="P143" s="159"/>
      <c r="Q143" s="159"/>
      <c r="R143" s="160"/>
      <c r="S143" s="158"/>
      <c r="T143" s="158"/>
      <c r="U143" s="158"/>
    </row>
    <row r="144" spans="1:21" s="157" customFormat="1" ht="13.5" customHeight="1">
      <c r="A144" s="151" t="s">
        <v>247</v>
      </c>
      <c r="B144" s="152">
        <v>0.14549999999999999</v>
      </c>
      <c r="C144" s="153">
        <v>51652.205499999996</v>
      </c>
      <c r="D144" s="154">
        <v>37303.919399999999</v>
      </c>
      <c r="E144" s="154">
        <v>40187.284599999999</v>
      </c>
      <c r="F144" s="179">
        <v>70815.661500000002</v>
      </c>
      <c r="G144" s="154">
        <v>94298.407000000007</v>
      </c>
      <c r="H144" s="154">
        <v>59392.883399999999</v>
      </c>
      <c r="I144" s="155">
        <v>12.4</v>
      </c>
      <c r="J144" s="155">
        <v>5.08</v>
      </c>
      <c r="K144" s="155">
        <v>9.49</v>
      </c>
      <c r="L144" s="155">
        <v>172.35640000000001</v>
      </c>
      <c r="M144" s="156" t="s">
        <v>248</v>
      </c>
      <c r="O144" s="158"/>
      <c r="P144" s="159"/>
      <c r="Q144" s="159"/>
      <c r="R144" s="160"/>
      <c r="S144" s="158"/>
      <c r="T144" s="158"/>
      <c r="U144" s="158"/>
    </row>
    <row r="145" spans="1:21" s="157" customFormat="1" ht="13.5" customHeight="1">
      <c r="A145" s="151" t="s">
        <v>249</v>
      </c>
      <c r="B145" s="152">
        <v>3.7713000000000001</v>
      </c>
      <c r="C145" s="153">
        <v>42248.539199999999</v>
      </c>
      <c r="D145" s="154">
        <v>29343.594099999998</v>
      </c>
      <c r="E145" s="154">
        <v>35428.178599999999</v>
      </c>
      <c r="F145" s="179">
        <v>53774.0746</v>
      </c>
      <c r="G145" s="154">
        <v>70640.225699999995</v>
      </c>
      <c r="H145" s="154">
        <v>48027.117700000003</v>
      </c>
      <c r="I145" s="155">
        <v>23.14</v>
      </c>
      <c r="J145" s="155">
        <v>2.36</v>
      </c>
      <c r="K145" s="155">
        <v>11.29</v>
      </c>
      <c r="L145" s="155">
        <v>171.36490000000001</v>
      </c>
      <c r="M145" s="156" t="s">
        <v>115</v>
      </c>
      <c r="O145" s="158"/>
      <c r="P145" s="159"/>
      <c r="Q145" s="159"/>
      <c r="R145" s="160"/>
      <c r="S145" s="158"/>
      <c r="T145" s="158"/>
      <c r="U145" s="158"/>
    </row>
    <row r="146" spans="1:21" s="157" customFormat="1" ht="13.5" customHeight="1">
      <c r="A146" s="151" t="s">
        <v>250</v>
      </c>
      <c r="B146" s="152">
        <v>30.545999999999999</v>
      </c>
      <c r="C146" s="153">
        <v>40943.609600000003</v>
      </c>
      <c r="D146" s="154">
        <v>20665.231100000001</v>
      </c>
      <c r="E146" s="154">
        <v>30102.3099</v>
      </c>
      <c r="F146" s="179">
        <v>53576.79</v>
      </c>
      <c r="G146" s="154">
        <v>67849.056800000006</v>
      </c>
      <c r="H146" s="154">
        <v>43916.581700000002</v>
      </c>
      <c r="I146" s="155">
        <v>14.7</v>
      </c>
      <c r="J146" s="155">
        <v>0.78</v>
      </c>
      <c r="K146" s="155">
        <v>9.89</v>
      </c>
      <c r="L146" s="155">
        <v>172.60560000000001</v>
      </c>
      <c r="M146" s="156" t="s">
        <v>115</v>
      </c>
      <c r="O146" s="158"/>
      <c r="P146" s="159"/>
      <c r="Q146" s="159"/>
      <c r="R146" s="160"/>
      <c r="S146" s="158"/>
      <c r="T146" s="158"/>
      <c r="U146" s="158"/>
    </row>
    <row r="147" spans="1:21" s="157" customFormat="1" ht="13.5" customHeight="1">
      <c r="A147" s="165" t="s">
        <v>251</v>
      </c>
      <c r="B147" s="166">
        <v>9.1614000000000004</v>
      </c>
      <c r="C147" s="167">
        <v>35956.447399999997</v>
      </c>
      <c r="D147" s="168">
        <v>20612.618900000001</v>
      </c>
      <c r="E147" s="168">
        <v>27506.543699999998</v>
      </c>
      <c r="F147" s="179">
        <v>47357.512199999997</v>
      </c>
      <c r="G147" s="168">
        <v>60560.870999999999</v>
      </c>
      <c r="H147" s="168">
        <v>39084.306199999999</v>
      </c>
      <c r="I147" s="169">
        <v>13.42</v>
      </c>
      <c r="J147" s="169">
        <v>0.76</v>
      </c>
      <c r="K147" s="169">
        <v>10.26</v>
      </c>
      <c r="L147" s="169">
        <v>172.20140000000001</v>
      </c>
      <c r="M147" s="170" t="s">
        <v>115</v>
      </c>
      <c r="O147" s="158"/>
      <c r="P147" s="159"/>
      <c r="Q147" s="159"/>
      <c r="R147" s="160"/>
      <c r="S147" s="158"/>
      <c r="T147" s="158"/>
      <c r="U147" s="158"/>
    </row>
    <row r="148" spans="1:21" s="157" customFormat="1" ht="13.5" customHeight="1">
      <c r="A148" s="165" t="s">
        <v>252</v>
      </c>
      <c r="B148" s="166">
        <v>6.1406999999999998</v>
      </c>
      <c r="C148" s="167">
        <v>49056.577799999999</v>
      </c>
      <c r="D148" s="168">
        <v>30720.7523</v>
      </c>
      <c r="E148" s="168">
        <v>38093.741300000002</v>
      </c>
      <c r="F148" s="179">
        <v>59808.84</v>
      </c>
      <c r="G148" s="168">
        <v>73105.695200000002</v>
      </c>
      <c r="H148" s="168">
        <v>51293.248200000002</v>
      </c>
      <c r="I148" s="169">
        <v>16.68</v>
      </c>
      <c r="J148" s="169">
        <v>0.52</v>
      </c>
      <c r="K148" s="169">
        <v>10.34</v>
      </c>
      <c r="L148" s="169">
        <v>171.58</v>
      </c>
      <c r="M148" s="170" t="s">
        <v>115</v>
      </c>
      <c r="O148" s="158"/>
      <c r="P148" s="159"/>
      <c r="Q148" s="159"/>
      <c r="R148" s="160"/>
      <c r="S148" s="158"/>
      <c r="T148" s="158"/>
      <c r="U148" s="158"/>
    </row>
    <row r="149" spans="1:21" s="157" customFormat="1" ht="13.5" customHeight="1">
      <c r="A149" s="165" t="s">
        <v>253</v>
      </c>
      <c r="B149" s="166">
        <v>6.9345999999999997</v>
      </c>
      <c r="C149" s="167">
        <v>47022.324800000002</v>
      </c>
      <c r="D149" s="168">
        <v>24991.114600000001</v>
      </c>
      <c r="E149" s="168">
        <v>36414.8413</v>
      </c>
      <c r="F149" s="179">
        <v>59759.669199999997</v>
      </c>
      <c r="G149" s="168">
        <v>72168.882899999997</v>
      </c>
      <c r="H149" s="168">
        <v>49049.862800000003</v>
      </c>
      <c r="I149" s="169">
        <v>16.2</v>
      </c>
      <c r="J149" s="169">
        <v>1.23</v>
      </c>
      <c r="K149" s="169">
        <v>9.6999999999999993</v>
      </c>
      <c r="L149" s="169">
        <v>173.83879999999999</v>
      </c>
      <c r="M149" s="170" t="s">
        <v>115</v>
      </c>
      <c r="O149" s="158"/>
      <c r="P149" s="159"/>
      <c r="Q149" s="159"/>
      <c r="R149" s="160"/>
      <c r="S149" s="158"/>
      <c r="T149" s="158"/>
      <c r="U149" s="158"/>
    </row>
    <row r="150" spans="1:21" s="157" customFormat="1" ht="13.5" customHeight="1">
      <c r="A150" s="151" t="s">
        <v>254</v>
      </c>
      <c r="B150" s="152">
        <v>21.056999999999999</v>
      </c>
      <c r="C150" s="153">
        <v>53259.2163</v>
      </c>
      <c r="D150" s="154">
        <v>34371.271500000003</v>
      </c>
      <c r="E150" s="154">
        <v>42085.177199999998</v>
      </c>
      <c r="F150" s="179">
        <v>69640.831399999995</v>
      </c>
      <c r="G150" s="154">
        <v>82713.351899999994</v>
      </c>
      <c r="H150" s="154">
        <v>57133.914100000002</v>
      </c>
      <c r="I150" s="155">
        <v>17.87</v>
      </c>
      <c r="J150" s="155">
        <v>3.13</v>
      </c>
      <c r="K150" s="155">
        <v>10.9</v>
      </c>
      <c r="L150" s="155">
        <v>169.95169999999999</v>
      </c>
      <c r="M150" s="156" t="s">
        <v>115</v>
      </c>
      <c r="O150" s="158"/>
      <c r="P150" s="159"/>
      <c r="Q150" s="159"/>
      <c r="R150" s="160"/>
      <c r="S150" s="158"/>
      <c r="T150" s="158"/>
      <c r="U150" s="158"/>
    </row>
    <row r="151" spans="1:21" s="157" customFormat="1" ht="13.5" customHeight="1">
      <c r="A151" s="165" t="s">
        <v>255</v>
      </c>
      <c r="B151" s="166">
        <v>3.3498999999999999</v>
      </c>
      <c r="C151" s="167">
        <v>50380.466</v>
      </c>
      <c r="D151" s="168">
        <v>30651.2327</v>
      </c>
      <c r="E151" s="168">
        <v>40443.967100000002</v>
      </c>
      <c r="F151" s="179">
        <v>66727.999899999995</v>
      </c>
      <c r="G151" s="168">
        <v>83716.626699999993</v>
      </c>
      <c r="H151" s="168">
        <v>55419.942300000002</v>
      </c>
      <c r="I151" s="169">
        <v>18.079999999999998</v>
      </c>
      <c r="J151" s="169">
        <v>0.81</v>
      </c>
      <c r="K151" s="169">
        <v>10.82</v>
      </c>
      <c r="L151" s="169">
        <v>171.2885</v>
      </c>
      <c r="M151" s="170" t="s">
        <v>115</v>
      </c>
      <c r="O151" s="158"/>
      <c r="P151" s="159"/>
      <c r="Q151" s="159"/>
      <c r="R151" s="160"/>
      <c r="S151" s="158"/>
      <c r="T151" s="158"/>
      <c r="U151" s="158"/>
    </row>
    <row r="152" spans="1:21" s="157" customFormat="1" ht="13.5" customHeight="1">
      <c r="A152" s="165" t="s">
        <v>256</v>
      </c>
      <c r="B152" s="166">
        <v>7.3705999999999996</v>
      </c>
      <c r="C152" s="167">
        <v>56580.050799999997</v>
      </c>
      <c r="D152" s="168">
        <v>35677.463799999998</v>
      </c>
      <c r="E152" s="168">
        <v>43125.252500000002</v>
      </c>
      <c r="F152" s="179">
        <v>72408.926000000007</v>
      </c>
      <c r="G152" s="168">
        <v>83952.369699999996</v>
      </c>
      <c r="H152" s="168">
        <v>59297.902000000002</v>
      </c>
      <c r="I152" s="169">
        <v>19.149999999999999</v>
      </c>
      <c r="J152" s="169">
        <v>3.75</v>
      </c>
      <c r="K152" s="169">
        <v>10.77</v>
      </c>
      <c r="L152" s="169">
        <v>170.7099</v>
      </c>
      <c r="M152" s="170" t="s">
        <v>115</v>
      </c>
      <c r="O152" s="158"/>
      <c r="P152" s="159"/>
      <c r="Q152" s="159"/>
      <c r="R152" s="160"/>
      <c r="S152" s="158"/>
      <c r="T152" s="158"/>
      <c r="U152" s="158"/>
    </row>
    <row r="153" spans="1:21" s="157" customFormat="1" ht="13.5" customHeight="1">
      <c r="A153" s="151" t="s">
        <v>257</v>
      </c>
      <c r="B153" s="152">
        <v>11.463200000000001</v>
      </c>
      <c r="C153" s="153">
        <v>47945.290800000002</v>
      </c>
      <c r="D153" s="154">
        <v>30005.248200000002</v>
      </c>
      <c r="E153" s="154">
        <v>38179.039400000001</v>
      </c>
      <c r="F153" s="179">
        <v>62344.756999999998</v>
      </c>
      <c r="G153" s="154">
        <v>78283.924199999994</v>
      </c>
      <c r="H153" s="154">
        <v>51694.666400000002</v>
      </c>
      <c r="I153" s="155">
        <v>16.440000000000001</v>
      </c>
      <c r="J153" s="155">
        <v>2.33</v>
      </c>
      <c r="K153" s="155">
        <v>11.64</v>
      </c>
      <c r="L153" s="155">
        <v>171.328</v>
      </c>
      <c r="M153" s="156" t="s">
        <v>115</v>
      </c>
      <c r="O153" s="158"/>
      <c r="P153" s="159"/>
      <c r="Q153" s="159"/>
      <c r="R153" s="160"/>
      <c r="S153" s="158"/>
      <c r="T153" s="158"/>
      <c r="U153" s="158"/>
    </row>
    <row r="154" spans="1:21" s="157" customFormat="1" ht="13.5" customHeight="1">
      <c r="A154" s="165" t="s">
        <v>258</v>
      </c>
      <c r="B154" s="166">
        <v>6.3066000000000004</v>
      </c>
      <c r="C154" s="167">
        <v>47020.892399999997</v>
      </c>
      <c r="D154" s="168">
        <v>30393.827300000001</v>
      </c>
      <c r="E154" s="168">
        <v>38066.522400000002</v>
      </c>
      <c r="F154" s="179">
        <v>62819.011700000003</v>
      </c>
      <c r="G154" s="168">
        <v>80953.312699999995</v>
      </c>
      <c r="H154" s="168">
        <v>51319.374400000001</v>
      </c>
      <c r="I154" s="169">
        <v>17.55</v>
      </c>
      <c r="J154" s="169">
        <v>3.28</v>
      </c>
      <c r="K154" s="169">
        <v>11.66</v>
      </c>
      <c r="L154" s="169">
        <v>171.9897</v>
      </c>
      <c r="M154" s="170" t="s">
        <v>115</v>
      </c>
      <c r="O154" s="158"/>
      <c r="P154" s="159"/>
      <c r="Q154" s="159"/>
      <c r="R154" s="160"/>
      <c r="S154" s="158"/>
      <c r="T154" s="158"/>
      <c r="U154" s="158"/>
    </row>
    <row r="155" spans="1:21" s="157" customFormat="1" ht="13.5" customHeight="1">
      <c r="A155" s="151" t="s">
        <v>259</v>
      </c>
      <c r="B155" s="152">
        <v>52.634500000000003</v>
      </c>
      <c r="C155" s="153">
        <v>46979.387600000002</v>
      </c>
      <c r="D155" s="154">
        <v>32187.095000000001</v>
      </c>
      <c r="E155" s="154">
        <v>38931.144399999997</v>
      </c>
      <c r="F155" s="179">
        <v>58792.303399999997</v>
      </c>
      <c r="G155" s="154">
        <v>74766.604399999997</v>
      </c>
      <c r="H155" s="154">
        <v>50704.992899999997</v>
      </c>
      <c r="I155" s="155">
        <v>16.84</v>
      </c>
      <c r="J155" s="155">
        <v>2.11</v>
      </c>
      <c r="K155" s="155">
        <v>11.26</v>
      </c>
      <c r="L155" s="155">
        <v>171.26660000000001</v>
      </c>
      <c r="M155" s="156" t="s">
        <v>115</v>
      </c>
      <c r="O155" s="158"/>
      <c r="P155" s="159"/>
      <c r="Q155" s="159"/>
      <c r="R155" s="160"/>
      <c r="S155" s="158"/>
      <c r="T155" s="158"/>
      <c r="U155" s="158"/>
    </row>
    <row r="156" spans="1:21" s="157" customFormat="1" ht="13.5" customHeight="1">
      <c r="A156" s="165" t="s">
        <v>260</v>
      </c>
      <c r="B156" s="166">
        <v>11.064</v>
      </c>
      <c r="C156" s="167">
        <v>47669.835800000001</v>
      </c>
      <c r="D156" s="168">
        <v>33782.192799999997</v>
      </c>
      <c r="E156" s="168">
        <v>39548.5216</v>
      </c>
      <c r="F156" s="179">
        <v>58000.232100000001</v>
      </c>
      <c r="G156" s="168">
        <v>71934.628800000006</v>
      </c>
      <c r="H156" s="168">
        <v>50966.381800000003</v>
      </c>
      <c r="I156" s="169">
        <v>15.33</v>
      </c>
      <c r="J156" s="169">
        <v>1.22</v>
      </c>
      <c r="K156" s="169">
        <v>11.15</v>
      </c>
      <c r="L156" s="169">
        <v>172.30359999999999</v>
      </c>
      <c r="M156" s="170" t="s">
        <v>115</v>
      </c>
      <c r="O156" s="158"/>
      <c r="P156" s="159"/>
      <c r="Q156" s="159"/>
      <c r="R156" s="160"/>
      <c r="S156" s="158"/>
      <c r="T156" s="158"/>
      <c r="U156" s="158"/>
    </row>
    <row r="157" spans="1:21" s="157" customFormat="1" ht="13.5" customHeight="1">
      <c r="A157" s="165" t="s">
        <v>261</v>
      </c>
      <c r="B157" s="166">
        <v>8.5998999999999999</v>
      </c>
      <c r="C157" s="167">
        <v>48313.741000000002</v>
      </c>
      <c r="D157" s="168">
        <v>33776.014300000003</v>
      </c>
      <c r="E157" s="168">
        <v>40066.349499999997</v>
      </c>
      <c r="F157" s="179">
        <v>57808.8583</v>
      </c>
      <c r="G157" s="168">
        <v>70373.538199999995</v>
      </c>
      <c r="H157" s="168">
        <v>50862.432699999998</v>
      </c>
      <c r="I157" s="169">
        <v>14.57</v>
      </c>
      <c r="J157" s="169">
        <v>2.13</v>
      </c>
      <c r="K157" s="169">
        <v>11.6</v>
      </c>
      <c r="L157" s="169">
        <v>170.68010000000001</v>
      </c>
      <c r="M157" s="170" t="s">
        <v>115</v>
      </c>
      <c r="O157" s="158"/>
      <c r="P157" s="159"/>
      <c r="Q157" s="159"/>
      <c r="R157" s="160"/>
      <c r="S157" s="158"/>
      <c r="T157" s="158"/>
      <c r="U157" s="158"/>
    </row>
    <row r="158" spans="1:21" s="157" customFormat="1" ht="13.5" customHeight="1">
      <c r="A158" s="165" t="s">
        <v>262</v>
      </c>
      <c r="B158" s="166">
        <v>11.1257</v>
      </c>
      <c r="C158" s="167">
        <v>45843.401299999998</v>
      </c>
      <c r="D158" s="168">
        <v>32133.954300000001</v>
      </c>
      <c r="E158" s="168">
        <v>37906.400500000003</v>
      </c>
      <c r="F158" s="179">
        <v>59186.645199999999</v>
      </c>
      <c r="G158" s="168">
        <v>78078.1345</v>
      </c>
      <c r="H158" s="168">
        <v>50641.929900000003</v>
      </c>
      <c r="I158" s="169">
        <v>14.38</v>
      </c>
      <c r="J158" s="169">
        <v>3.16</v>
      </c>
      <c r="K158" s="169">
        <v>12.37</v>
      </c>
      <c r="L158" s="169">
        <v>169.25389999999999</v>
      </c>
      <c r="M158" s="170" t="s">
        <v>115</v>
      </c>
      <c r="O158" s="158"/>
      <c r="P158" s="159"/>
      <c r="Q158" s="159"/>
      <c r="R158" s="160"/>
      <c r="S158" s="158"/>
      <c r="T158" s="158"/>
      <c r="U158" s="158"/>
    </row>
    <row r="159" spans="1:21" s="157" customFormat="1" ht="13.5" customHeight="1">
      <c r="A159" s="165" t="s">
        <v>263</v>
      </c>
      <c r="B159" s="166">
        <v>12.337999999999999</v>
      </c>
      <c r="C159" s="167">
        <v>47375.048799999997</v>
      </c>
      <c r="D159" s="168">
        <v>32238.3701</v>
      </c>
      <c r="E159" s="168">
        <v>39312.202400000002</v>
      </c>
      <c r="F159" s="179">
        <v>60201.982000000004</v>
      </c>
      <c r="G159" s="168">
        <v>74284.163499999995</v>
      </c>
      <c r="H159" s="168">
        <v>50902.967199999999</v>
      </c>
      <c r="I159" s="169">
        <v>23.44</v>
      </c>
      <c r="J159" s="169">
        <v>2.23</v>
      </c>
      <c r="K159" s="169">
        <v>10.45</v>
      </c>
      <c r="L159" s="169">
        <v>173.1679</v>
      </c>
      <c r="M159" s="170" t="s">
        <v>115</v>
      </c>
      <c r="O159" s="158"/>
      <c r="P159" s="159"/>
      <c r="Q159" s="159"/>
      <c r="R159" s="160"/>
      <c r="S159" s="158"/>
      <c r="T159" s="158"/>
      <c r="U159" s="158"/>
    </row>
    <row r="160" spans="1:21" s="157" customFormat="1" ht="13.5" customHeight="1">
      <c r="A160" s="151" t="s">
        <v>264</v>
      </c>
      <c r="B160" s="152">
        <v>12.1182</v>
      </c>
      <c r="C160" s="153">
        <v>44655.885399999999</v>
      </c>
      <c r="D160" s="154">
        <v>29282.825499999999</v>
      </c>
      <c r="E160" s="154">
        <v>36176.9401</v>
      </c>
      <c r="F160" s="179">
        <v>55021.892699999997</v>
      </c>
      <c r="G160" s="154">
        <v>68361.962700000004</v>
      </c>
      <c r="H160" s="154">
        <v>47481.9712</v>
      </c>
      <c r="I160" s="155">
        <v>14.6</v>
      </c>
      <c r="J160" s="155">
        <v>3.05</v>
      </c>
      <c r="K160" s="155">
        <v>11.51</v>
      </c>
      <c r="L160" s="155">
        <v>169.5574</v>
      </c>
      <c r="M160" s="156" t="s">
        <v>115</v>
      </c>
      <c r="O160" s="158"/>
      <c r="P160" s="159"/>
      <c r="Q160" s="159"/>
      <c r="R160" s="160"/>
      <c r="S160" s="158"/>
      <c r="T160" s="158"/>
      <c r="U160" s="158"/>
    </row>
    <row r="161" spans="1:21" s="157" customFormat="1" ht="13.5" customHeight="1">
      <c r="A161" s="165" t="s">
        <v>265</v>
      </c>
      <c r="B161" s="166">
        <v>3.0388000000000002</v>
      </c>
      <c r="C161" s="167">
        <v>51074.937400000003</v>
      </c>
      <c r="D161" s="168">
        <v>34480.105900000002</v>
      </c>
      <c r="E161" s="168">
        <v>42694.638599999998</v>
      </c>
      <c r="F161" s="179">
        <v>62607.042999999998</v>
      </c>
      <c r="G161" s="168">
        <v>75179.479699999996</v>
      </c>
      <c r="H161" s="168">
        <v>53549.967900000003</v>
      </c>
      <c r="I161" s="169">
        <v>14.83</v>
      </c>
      <c r="J161" s="169">
        <v>2.64</v>
      </c>
      <c r="K161" s="169">
        <v>11.71</v>
      </c>
      <c r="L161" s="169">
        <v>169.3844</v>
      </c>
      <c r="M161" s="170" t="s">
        <v>115</v>
      </c>
      <c r="O161" s="158"/>
      <c r="P161" s="159"/>
      <c r="Q161" s="159"/>
      <c r="R161" s="160"/>
      <c r="S161" s="158"/>
      <c r="T161" s="158"/>
      <c r="U161" s="158"/>
    </row>
    <row r="162" spans="1:21" s="157" customFormat="1" ht="13.5" customHeight="1">
      <c r="A162" s="165" t="s">
        <v>266</v>
      </c>
      <c r="B162" s="166">
        <v>6.0613000000000001</v>
      </c>
      <c r="C162" s="167">
        <v>40443.749499999998</v>
      </c>
      <c r="D162" s="168">
        <v>29052.636299999998</v>
      </c>
      <c r="E162" s="168">
        <v>33747.362300000001</v>
      </c>
      <c r="F162" s="179">
        <v>48678.042399999998</v>
      </c>
      <c r="G162" s="168">
        <v>58796.053500000002</v>
      </c>
      <c r="H162" s="168">
        <v>42878.016900000002</v>
      </c>
      <c r="I162" s="169">
        <v>13.27</v>
      </c>
      <c r="J162" s="169">
        <v>3.36</v>
      </c>
      <c r="K162" s="169">
        <v>11.72</v>
      </c>
      <c r="L162" s="169">
        <v>169.51159999999999</v>
      </c>
      <c r="M162" s="170" t="s">
        <v>115</v>
      </c>
      <c r="O162" s="158"/>
      <c r="P162" s="159"/>
      <c r="Q162" s="159"/>
      <c r="R162" s="160"/>
      <c r="S162" s="158"/>
      <c r="T162" s="158"/>
      <c r="U162" s="158"/>
    </row>
    <row r="163" spans="1:21" s="157" customFormat="1" ht="13.5" customHeight="1">
      <c r="A163" s="151" t="s">
        <v>267</v>
      </c>
      <c r="B163" s="152">
        <v>2.0554999999999999</v>
      </c>
      <c r="C163" s="153">
        <v>51693.529900000001</v>
      </c>
      <c r="D163" s="154">
        <v>36535.752</v>
      </c>
      <c r="E163" s="154">
        <v>43508.378199999999</v>
      </c>
      <c r="F163" s="179">
        <v>60063.435599999997</v>
      </c>
      <c r="G163" s="154">
        <v>69603.794299999994</v>
      </c>
      <c r="H163" s="154">
        <v>53484.245900000002</v>
      </c>
      <c r="I163" s="155">
        <v>18.41</v>
      </c>
      <c r="J163" s="155">
        <v>5.96</v>
      </c>
      <c r="K163" s="155">
        <v>12.44</v>
      </c>
      <c r="L163" s="155">
        <v>165.8031</v>
      </c>
      <c r="M163" s="156" t="s">
        <v>115</v>
      </c>
      <c r="O163" s="158"/>
      <c r="P163" s="159"/>
      <c r="Q163" s="159"/>
      <c r="R163" s="160"/>
      <c r="S163" s="158"/>
      <c r="T163" s="158"/>
      <c r="U163" s="158"/>
    </row>
    <row r="164" spans="1:21" s="157" customFormat="1" ht="13.5" customHeight="1">
      <c r="A164" s="151" t="s">
        <v>268</v>
      </c>
      <c r="B164" s="152">
        <v>3.0430999999999999</v>
      </c>
      <c r="C164" s="153">
        <v>37163.933799999999</v>
      </c>
      <c r="D164" s="154">
        <v>24133.027900000001</v>
      </c>
      <c r="E164" s="154">
        <v>27505.355500000001</v>
      </c>
      <c r="F164" s="179">
        <v>46058.389199999998</v>
      </c>
      <c r="G164" s="154">
        <v>56094.177100000001</v>
      </c>
      <c r="H164" s="154">
        <v>39126.392899999999</v>
      </c>
      <c r="I164" s="155">
        <v>14.88</v>
      </c>
      <c r="J164" s="155">
        <v>1</v>
      </c>
      <c r="K164" s="155">
        <v>10.31</v>
      </c>
      <c r="L164" s="155">
        <v>172.08840000000001</v>
      </c>
      <c r="M164" s="156" t="s">
        <v>111</v>
      </c>
      <c r="O164" s="158"/>
      <c r="P164" s="159"/>
      <c r="Q164" s="159"/>
      <c r="R164" s="160"/>
      <c r="S164" s="158"/>
      <c r="T164" s="158"/>
      <c r="U164" s="158"/>
    </row>
    <row r="165" spans="1:21" s="157" customFormat="1" ht="13.5" customHeight="1">
      <c r="A165" s="151" t="s">
        <v>269</v>
      </c>
      <c r="B165" s="152">
        <v>13.9101</v>
      </c>
      <c r="C165" s="153">
        <v>45280.1993</v>
      </c>
      <c r="D165" s="154">
        <v>29312.734400000001</v>
      </c>
      <c r="E165" s="154">
        <v>36274.228199999998</v>
      </c>
      <c r="F165" s="179">
        <v>57053.988599999997</v>
      </c>
      <c r="G165" s="154">
        <v>74392.184699999998</v>
      </c>
      <c r="H165" s="154">
        <v>49445.723700000002</v>
      </c>
      <c r="I165" s="155">
        <v>14.79</v>
      </c>
      <c r="J165" s="155">
        <v>1.93</v>
      </c>
      <c r="K165" s="155">
        <v>11.28</v>
      </c>
      <c r="L165" s="155">
        <v>169.8468</v>
      </c>
      <c r="M165" s="156" t="s">
        <v>115</v>
      </c>
      <c r="O165" s="158"/>
      <c r="P165" s="159"/>
      <c r="Q165" s="159"/>
      <c r="R165" s="160"/>
      <c r="S165" s="158"/>
      <c r="T165" s="158"/>
      <c r="U165" s="158"/>
    </row>
    <row r="166" spans="1:21" s="157" customFormat="1" ht="13.5" customHeight="1">
      <c r="A166" s="151" t="s">
        <v>270</v>
      </c>
      <c r="B166" s="152">
        <v>1.6980999999999999</v>
      </c>
      <c r="C166" s="153">
        <v>55572.817199999998</v>
      </c>
      <c r="D166" s="154">
        <v>43804.377399999998</v>
      </c>
      <c r="E166" s="154">
        <v>49380.8272</v>
      </c>
      <c r="F166" s="179">
        <v>61366.559800000003</v>
      </c>
      <c r="G166" s="154">
        <v>71228.959199999998</v>
      </c>
      <c r="H166" s="154">
        <v>57451.457399999999</v>
      </c>
      <c r="I166" s="155">
        <v>19.84</v>
      </c>
      <c r="J166" s="155">
        <v>7.99</v>
      </c>
      <c r="K166" s="155">
        <v>12.15</v>
      </c>
      <c r="L166" s="155">
        <v>167.99520000000001</v>
      </c>
      <c r="M166" s="156" t="s">
        <v>115</v>
      </c>
      <c r="O166" s="158"/>
      <c r="P166" s="159"/>
      <c r="Q166" s="159"/>
      <c r="R166" s="160"/>
      <c r="S166" s="158"/>
      <c r="T166" s="158"/>
      <c r="U166" s="158"/>
    </row>
    <row r="167" spans="1:21" s="157" customFormat="1" ht="13.5" customHeight="1">
      <c r="A167" s="151" t="s">
        <v>271</v>
      </c>
      <c r="B167" s="152">
        <v>46.4328</v>
      </c>
      <c r="C167" s="153">
        <v>50748.947</v>
      </c>
      <c r="D167" s="154">
        <v>32465.656500000001</v>
      </c>
      <c r="E167" s="154">
        <v>41040.620900000002</v>
      </c>
      <c r="F167" s="179">
        <v>62196.721799999999</v>
      </c>
      <c r="G167" s="154">
        <v>76368.758799999996</v>
      </c>
      <c r="H167" s="154">
        <v>53355.436699999998</v>
      </c>
      <c r="I167" s="155">
        <v>17.09</v>
      </c>
      <c r="J167" s="155">
        <v>4.55</v>
      </c>
      <c r="K167" s="155">
        <v>11.54</v>
      </c>
      <c r="L167" s="155">
        <v>171.81530000000001</v>
      </c>
      <c r="M167" s="156" t="s">
        <v>115</v>
      </c>
      <c r="O167" s="158"/>
      <c r="P167" s="159"/>
      <c r="Q167" s="159"/>
      <c r="R167" s="160"/>
      <c r="S167" s="158"/>
      <c r="T167" s="158"/>
      <c r="U167" s="158"/>
    </row>
    <row r="168" spans="1:21" s="157" customFormat="1" ht="13.5" customHeight="1">
      <c r="A168" s="165" t="s">
        <v>272</v>
      </c>
      <c r="B168" s="166">
        <v>4.6323999999999996</v>
      </c>
      <c r="C168" s="167">
        <v>54772.024100000002</v>
      </c>
      <c r="D168" s="168">
        <v>37400.877500000002</v>
      </c>
      <c r="E168" s="168">
        <v>45543.321300000003</v>
      </c>
      <c r="F168" s="179">
        <v>67535.508499999996</v>
      </c>
      <c r="G168" s="168">
        <v>81828.082299999995</v>
      </c>
      <c r="H168" s="168">
        <v>58182.726300000002</v>
      </c>
      <c r="I168" s="169">
        <v>15.87</v>
      </c>
      <c r="J168" s="169">
        <v>5.57</v>
      </c>
      <c r="K168" s="169">
        <v>11.91</v>
      </c>
      <c r="L168" s="169">
        <v>170.39160000000001</v>
      </c>
      <c r="M168" s="170" t="s">
        <v>115</v>
      </c>
      <c r="O168" s="158"/>
      <c r="P168" s="159"/>
      <c r="Q168" s="159"/>
      <c r="R168" s="160"/>
      <c r="S168" s="158"/>
      <c r="T168" s="158"/>
      <c r="U168" s="158"/>
    </row>
    <row r="169" spans="1:21" s="157" customFormat="1" ht="13.5" customHeight="1">
      <c r="A169" s="165" t="s">
        <v>273</v>
      </c>
      <c r="B169" s="166">
        <v>20.7194</v>
      </c>
      <c r="C169" s="167">
        <v>52562.885000000002</v>
      </c>
      <c r="D169" s="168">
        <v>33856.929799999998</v>
      </c>
      <c r="E169" s="168">
        <v>42510.889799999997</v>
      </c>
      <c r="F169" s="179">
        <v>63892.659500000002</v>
      </c>
      <c r="G169" s="168">
        <v>79047.781900000002</v>
      </c>
      <c r="H169" s="168">
        <v>54823.3799</v>
      </c>
      <c r="I169" s="169">
        <v>17.36</v>
      </c>
      <c r="J169" s="169">
        <v>4.05</v>
      </c>
      <c r="K169" s="169">
        <v>11.55</v>
      </c>
      <c r="L169" s="169">
        <v>172.22210000000001</v>
      </c>
      <c r="M169" s="170" t="s">
        <v>115</v>
      </c>
      <c r="O169" s="158"/>
      <c r="P169" s="159"/>
      <c r="Q169" s="159"/>
      <c r="R169" s="160"/>
      <c r="S169" s="158"/>
      <c r="T169" s="158"/>
      <c r="U169" s="158"/>
    </row>
    <row r="170" spans="1:21" s="157" customFormat="1" ht="13.5" customHeight="1">
      <c r="A170" s="165" t="s">
        <v>274</v>
      </c>
      <c r="B170" s="166">
        <v>5.1056999999999997</v>
      </c>
      <c r="C170" s="167">
        <v>51584.643900000003</v>
      </c>
      <c r="D170" s="168">
        <v>33166.438399999999</v>
      </c>
      <c r="E170" s="168">
        <v>41895.199200000003</v>
      </c>
      <c r="F170" s="179">
        <v>62281.4378</v>
      </c>
      <c r="G170" s="168">
        <v>75083.243600000002</v>
      </c>
      <c r="H170" s="168">
        <v>54047.444799999997</v>
      </c>
      <c r="I170" s="169">
        <v>18.98</v>
      </c>
      <c r="J170" s="169">
        <v>6</v>
      </c>
      <c r="K170" s="169">
        <v>11.03</v>
      </c>
      <c r="L170" s="169">
        <v>170.65180000000001</v>
      </c>
      <c r="M170" s="170" t="s">
        <v>115</v>
      </c>
      <c r="O170" s="158"/>
      <c r="P170" s="159"/>
      <c r="Q170" s="159"/>
      <c r="R170" s="160"/>
      <c r="S170" s="158"/>
      <c r="T170" s="158"/>
      <c r="U170" s="158"/>
    </row>
    <row r="171" spans="1:21" s="157" customFormat="1" ht="13.5" customHeight="1">
      <c r="A171" s="165" t="s">
        <v>275</v>
      </c>
      <c r="B171" s="166">
        <v>3.8971</v>
      </c>
      <c r="C171" s="167">
        <v>48359.321000000004</v>
      </c>
      <c r="D171" s="168">
        <v>33819.228000000003</v>
      </c>
      <c r="E171" s="168">
        <v>41017.574500000002</v>
      </c>
      <c r="F171" s="179">
        <v>59499.895499999999</v>
      </c>
      <c r="G171" s="168">
        <v>74105.673299999995</v>
      </c>
      <c r="H171" s="168">
        <v>52210.556100000002</v>
      </c>
      <c r="I171" s="169">
        <v>18.510000000000002</v>
      </c>
      <c r="J171" s="169">
        <v>5.16</v>
      </c>
      <c r="K171" s="169">
        <v>11.3</v>
      </c>
      <c r="L171" s="169">
        <v>172.92840000000001</v>
      </c>
      <c r="M171" s="170" t="s">
        <v>115</v>
      </c>
      <c r="O171" s="158"/>
      <c r="P171" s="159"/>
      <c r="Q171" s="159"/>
      <c r="R171" s="160"/>
      <c r="S171" s="158"/>
      <c r="T171" s="158"/>
      <c r="U171" s="158"/>
    </row>
    <row r="172" spans="1:21" s="157" customFormat="1" ht="13.5" customHeight="1">
      <c r="A172" s="151" t="s">
        <v>276</v>
      </c>
      <c r="B172" s="152">
        <v>13.5021</v>
      </c>
      <c r="C172" s="153">
        <v>41013.089099999997</v>
      </c>
      <c r="D172" s="154">
        <v>20684.569</v>
      </c>
      <c r="E172" s="154">
        <v>28668.0926</v>
      </c>
      <c r="F172" s="179">
        <v>53643.187899999997</v>
      </c>
      <c r="G172" s="154">
        <v>66376.519400000005</v>
      </c>
      <c r="H172" s="154">
        <v>42767.749799999998</v>
      </c>
      <c r="I172" s="155">
        <v>16.7</v>
      </c>
      <c r="J172" s="155">
        <v>1.26</v>
      </c>
      <c r="K172" s="155">
        <v>9.76</v>
      </c>
      <c r="L172" s="155">
        <v>174.48220000000001</v>
      </c>
      <c r="M172" s="156" t="s">
        <v>115</v>
      </c>
      <c r="O172" s="158"/>
      <c r="P172" s="159"/>
      <c r="Q172" s="159"/>
      <c r="R172" s="160"/>
      <c r="S172" s="158"/>
      <c r="T172" s="158"/>
      <c r="U172" s="158"/>
    </row>
    <row r="173" spans="1:21" s="157" customFormat="1" ht="13.5" customHeight="1">
      <c r="A173" s="151" t="s">
        <v>277</v>
      </c>
      <c r="B173" s="152">
        <v>0.38619999999999999</v>
      </c>
      <c r="C173" s="153">
        <v>51498.243300000002</v>
      </c>
      <c r="D173" s="154">
        <v>34852.240700000002</v>
      </c>
      <c r="E173" s="154">
        <v>41557.071600000003</v>
      </c>
      <c r="F173" s="179">
        <v>59999.034599999999</v>
      </c>
      <c r="G173" s="154">
        <v>74084.973199999993</v>
      </c>
      <c r="H173" s="154">
        <v>52777.557099999998</v>
      </c>
      <c r="I173" s="155">
        <v>16.440000000000001</v>
      </c>
      <c r="J173" s="155">
        <v>15.33</v>
      </c>
      <c r="K173" s="155">
        <v>10.38</v>
      </c>
      <c r="L173" s="155">
        <v>166.77359999999999</v>
      </c>
      <c r="M173" s="156" t="s">
        <v>111</v>
      </c>
      <c r="O173" s="158"/>
      <c r="P173" s="159"/>
      <c r="Q173" s="159"/>
      <c r="R173" s="160"/>
      <c r="S173" s="158"/>
      <c r="T173" s="158"/>
      <c r="U173" s="158"/>
    </row>
    <row r="174" spans="1:21" s="157" customFormat="1" ht="13.5" customHeight="1">
      <c r="A174" s="151" t="s">
        <v>278</v>
      </c>
      <c r="B174" s="152">
        <v>1.1243000000000001</v>
      </c>
      <c r="C174" s="153">
        <v>45774.323400000001</v>
      </c>
      <c r="D174" s="154">
        <v>36511.0452</v>
      </c>
      <c r="E174" s="154">
        <v>40946.515200000002</v>
      </c>
      <c r="F174" s="179">
        <v>54807.882799999999</v>
      </c>
      <c r="G174" s="154">
        <v>68247.578899999993</v>
      </c>
      <c r="H174" s="154">
        <v>48904.9905</v>
      </c>
      <c r="I174" s="155">
        <v>11.97</v>
      </c>
      <c r="J174" s="155">
        <v>13.93</v>
      </c>
      <c r="K174" s="155">
        <v>11.64</v>
      </c>
      <c r="L174" s="155">
        <v>167.32550000000001</v>
      </c>
      <c r="M174" s="156" t="s">
        <v>115</v>
      </c>
      <c r="O174" s="158"/>
      <c r="P174" s="159"/>
      <c r="Q174" s="159"/>
      <c r="R174" s="160"/>
      <c r="S174" s="158"/>
      <c r="T174" s="158"/>
      <c r="U174" s="158"/>
    </row>
    <row r="175" spans="1:21" s="157" customFormat="1" ht="13.5" customHeight="1">
      <c r="A175" s="151" t="s">
        <v>279</v>
      </c>
      <c r="B175" s="152">
        <v>3.7353000000000001</v>
      </c>
      <c r="C175" s="153">
        <v>38296.690300000002</v>
      </c>
      <c r="D175" s="154">
        <v>28348.111199999999</v>
      </c>
      <c r="E175" s="154">
        <v>33383.639799999997</v>
      </c>
      <c r="F175" s="179">
        <v>49435.548300000002</v>
      </c>
      <c r="G175" s="154">
        <v>71932.604999999996</v>
      </c>
      <c r="H175" s="154">
        <v>45891.033199999998</v>
      </c>
      <c r="I175" s="155">
        <v>15.69</v>
      </c>
      <c r="J175" s="155">
        <v>1.18</v>
      </c>
      <c r="K175" s="155">
        <v>10.18</v>
      </c>
      <c r="L175" s="155">
        <v>172.1172</v>
      </c>
      <c r="M175" s="156" t="s">
        <v>115</v>
      </c>
      <c r="O175" s="158"/>
      <c r="P175" s="159"/>
      <c r="Q175" s="159"/>
      <c r="R175" s="160"/>
      <c r="S175" s="158"/>
      <c r="T175" s="158"/>
      <c r="U175" s="158"/>
    </row>
    <row r="176" spans="1:21" s="157" customFormat="1" ht="13.5" customHeight="1">
      <c r="A176" s="151" t="s">
        <v>280</v>
      </c>
      <c r="B176" s="152">
        <v>7.9580000000000002</v>
      </c>
      <c r="C176" s="153">
        <v>41379.881999999998</v>
      </c>
      <c r="D176" s="154">
        <v>25348.768599999999</v>
      </c>
      <c r="E176" s="154">
        <v>30641.091400000001</v>
      </c>
      <c r="F176" s="179">
        <v>49905.697699999997</v>
      </c>
      <c r="G176" s="154">
        <v>58851.455499999996</v>
      </c>
      <c r="H176" s="154">
        <v>42091.200900000003</v>
      </c>
      <c r="I176" s="155">
        <v>19.760000000000002</v>
      </c>
      <c r="J176" s="155">
        <v>1.89</v>
      </c>
      <c r="K176" s="155">
        <v>10.33</v>
      </c>
      <c r="L176" s="155">
        <v>173.3749</v>
      </c>
      <c r="M176" s="156" t="s">
        <v>115</v>
      </c>
      <c r="O176" s="158"/>
      <c r="P176" s="159"/>
      <c r="Q176" s="159"/>
      <c r="R176" s="160"/>
      <c r="S176" s="158"/>
      <c r="T176" s="158"/>
      <c r="U176" s="158"/>
    </row>
    <row r="177" spans="1:21" s="157" customFormat="1" ht="13.5" customHeight="1">
      <c r="A177" s="151" t="s">
        <v>281</v>
      </c>
      <c r="B177" s="152">
        <v>1.7791999999999999</v>
      </c>
      <c r="C177" s="153">
        <v>41299.732799999998</v>
      </c>
      <c r="D177" s="154">
        <v>29659.2156</v>
      </c>
      <c r="E177" s="154">
        <v>36903.251400000001</v>
      </c>
      <c r="F177" s="179">
        <v>48726.098400000003</v>
      </c>
      <c r="G177" s="154">
        <v>54616.262600000002</v>
      </c>
      <c r="H177" s="154">
        <v>42964.857100000001</v>
      </c>
      <c r="I177" s="155">
        <v>16.41</v>
      </c>
      <c r="J177" s="155">
        <v>1.82</v>
      </c>
      <c r="K177" s="155">
        <v>10.06</v>
      </c>
      <c r="L177" s="155">
        <v>172.7636</v>
      </c>
      <c r="M177" s="156" t="s">
        <v>115</v>
      </c>
      <c r="O177" s="158"/>
      <c r="P177" s="159"/>
      <c r="Q177" s="159"/>
      <c r="R177" s="160"/>
      <c r="S177" s="158"/>
      <c r="T177" s="158"/>
      <c r="U177" s="158"/>
    </row>
    <row r="178" spans="1:21" s="157" customFormat="1" ht="13.5" customHeight="1">
      <c r="A178" s="151" t="s">
        <v>282</v>
      </c>
      <c r="B178" s="152">
        <v>0.93859999999999999</v>
      </c>
      <c r="C178" s="153">
        <v>109367.336</v>
      </c>
      <c r="D178" s="154">
        <v>52768.140200000002</v>
      </c>
      <c r="E178" s="154">
        <v>72679.702000000005</v>
      </c>
      <c r="F178" s="179">
        <v>163263.29870000001</v>
      </c>
      <c r="G178" s="154">
        <v>215365.35980000001</v>
      </c>
      <c r="H178" s="154">
        <v>122727.7991</v>
      </c>
      <c r="I178" s="155">
        <v>7.01</v>
      </c>
      <c r="J178" s="155">
        <v>22.26</v>
      </c>
      <c r="K178" s="155">
        <v>8.65</v>
      </c>
      <c r="L178" s="155">
        <v>168.90960000000001</v>
      </c>
      <c r="M178" s="156" t="s">
        <v>115</v>
      </c>
      <c r="O178" s="158"/>
      <c r="P178" s="159"/>
      <c r="Q178" s="159"/>
      <c r="R178" s="160"/>
      <c r="S178" s="158"/>
      <c r="T178" s="158"/>
      <c r="U178" s="158"/>
    </row>
    <row r="179" spans="1:21" s="157" customFormat="1" ht="13.5" customHeight="1">
      <c r="A179" s="151" t="s">
        <v>283</v>
      </c>
      <c r="B179" s="152">
        <v>0.43540000000000001</v>
      </c>
      <c r="C179" s="153">
        <v>222616.59039999999</v>
      </c>
      <c r="D179" s="154">
        <v>59644.695200000002</v>
      </c>
      <c r="E179" s="154">
        <v>113641.3572</v>
      </c>
      <c r="F179" s="179">
        <v>306927.5785</v>
      </c>
      <c r="G179" s="154">
        <v>348362.66489999997</v>
      </c>
      <c r="H179" s="154">
        <v>211090.11840000001</v>
      </c>
      <c r="I179" s="155">
        <v>20.69</v>
      </c>
      <c r="J179" s="155">
        <v>19.39</v>
      </c>
      <c r="K179" s="155">
        <v>15.79</v>
      </c>
      <c r="L179" s="155">
        <v>160.93039999999999</v>
      </c>
      <c r="M179" s="156" t="s">
        <v>248</v>
      </c>
      <c r="O179" s="158"/>
      <c r="P179" s="159"/>
      <c r="Q179" s="159"/>
      <c r="R179" s="160"/>
      <c r="S179" s="158"/>
      <c r="T179" s="158"/>
      <c r="U179" s="158"/>
    </row>
    <row r="180" spans="1:21" s="157" customFormat="1" ht="13.5" customHeight="1">
      <c r="A180" s="151" t="s">
        <v>284</v>
      </c>
      <c r="B180" s="152">
        <v>1.7985</v>
      </c>
      <c r="C180" s="153">
        <v>47855.890299999999</v>
      </c>
      <c r="D180" s="154">
        <v>38045.8874</v>
      </c>
      <c r="E180" s="154">
        <v>42577.775000000001</v>
      </c>
      <c r="F180" s="179">
        <v>59123.595000000001</v>
      </c>
      <c r="G180" s="154">
        <v>74962.090800000005</v>
      </c>
      <c r="H180" s="154">
        <v>52737.6299</v>
      </c>
      <c r="I180" s="155">
        <v>12.99</v>
      </c>
      <c r="J180" s="155">
        <v>10.34</v>
      </c>
      <c r="K180" s="155">
        <v>10.8</v>
      </c>
      <c r="L180" s="155">
        <v>179.05029999999999</v>
      </c>
      <c r="M180" s="156" t="s">
        <v>111</v>
      </c>
      <c r="O180" s="158"/>
      <c r="P180" s="159"/>
      <c r="Q180" s="159"/>
      <c r="R180" s="160"/>
      <c r="S180" s="158"/>
      <c r="T180" s="158"/>
      <c r="U180" s="158"/>
    </row>
    <row r="181" spans="1:21" s="157" customFormat="1" ht="13.5" customHeight="1">
      <c r="A181" s="151" t="s">
        <v>285</v>
      </c>
      <c r="B181" s="152">
        <v>4.7633999999999999</v>
      </c>
      <c r="C181" s="153">
        <v>43821.256999999998</v>
      </c>
      <c r="D181" s="154">
        <v>33927.012499999997</v>
      </c>
      <c r="E181" s="154">
        <v>38476.7405</v>
      </c>
      <c r="F181" s="179">
        <v>51137.503299999997</v>
      </c>
      <c r="G181" s="154">
        <v>59001.673999999999</v>
      </c>
      <c r="H181" s="154">
        <v>45655.3799</v>
      </c>
      <c r="I181" s="155">
        <v>10.24</v>
      </c>
      <c r="J181" s="155">
        <v>6.42</v>
      </c>
      <c r="K181" s="155">
        <v>12.27</v>
      </c>
      <c r="L181" s="155">
        <v>176.6816</v>
      </c>
      <c r="M181" s="156" t="s">
        <v>115</v>
      </c>
      <c r="O181" s="158"/>
      <c r="P181" s="159"/>
      <c r="Q181" s="159"/>
      <c r="R181" s="160"/>
      <c r="S181" s="158"/>
      <c r="T181" s="158"/>
      <c r="U181" s="158"/>
    </row>
    <row r="182" spans="1:21" s="157" customFormat="1" ht="13.5" customHeight="1">
      <c r="A182" s="165" t="s">
        <v>286</v>
      </c>
      <c r="B182" s="166">
        <v>4.0819000000000001</v>
      </c>
      <c r="C182" s="167">
        <v>45300.544699999999</v>
      </c>
      <c r="D182" s="168">
        <v>35304.941299999999</v>
      </c>
      <c r="E182" s="168">
        <v>40672.120900000002</v>
      </c>
      <c r="F182" s="179">
        <v>52120.686800000003</v>
      </c>
      <c r="G182" s="168">
        <v>60661.369400000003</v>
      </c>
      <c r="H182" s="168">
        <v>47245.441200000001</v>
      </c>
      <c r="I182" s="169">
        <v>9.57</v>
      </c>
      <c r="J182" s="169">
        <v>7</v>
      </c>
      <c r="K182" s="169">
        <v>12.45</v>
      </c>
      <c r="L182" s="169">
        <v>177.5873</v>
      </c>
      <c r="M182" s="170" t="s">
        <v>115</v>
      </c>
      <c r="O182" s="158"/>
      <c r="P182" s="159"/>
      <c r="Q182" s="159"/>
      <c r="R182" s="160"/>
      <c r="S182" s="158"/>
      <c r="T182" s="158"/>
      <c r="U182" s="158"/>
    </row>
    <row r="183" spans="1:21" s="157" customFormat="1" ht="13.5" customHeight="1">
      <c r="A183" s="151" t="s">
        <v>287</v>
      </c>
      <c r="B183" s="152">
        <v>3.7852000000000001</v>
      </c>
      <c r="C183" s="153">
        <v>45002.383500000004</v>
      </c>
      <c r="D183" s="154">
        <v>34567.520400000001</v>
      </c>
      <c r="E183" s="154">
        <v>39085.657899999998</v>
      </c>
      <c r="F183" s="179">
        <v>51026.531999999999</v>
      </c>
      <c r="G183" s="154">
        <v>57158.999000000003</v>
      </c>
      <c r="H183" s="154">
        <v>45843.285199999998</v>
      </c>
      <c r="I183" s="155">
        <v>16.899999999999999</v>
      </c>
      <c r="J183" s="155">
        <v>3.1</v>
      </c>
      <c r="K183" s="155">
        <v>10.119999999999999</v>
      </c>
      <c r="L183" s="155">
        <v>176.21</v>
      </c>
      <c r="M183" s="156" t="s">
        <v>115</v>
      </c>
      <c r="O183" s="158"/>
      <c r="P183" s="159"/>
      <c r="Q183" s="159"/>
      <c r="R183" s="160"/>
      <c r="S183" s="158"/>
      <c r="T183" s="158"/>
      <c r="U183" s="158"/>
    </row>
    <row r="184" spans="1:21" s="157" customFormat="1" ht="13.5" customHeight="1">
      <c r="A184" s="151" t="s">
        <v>288</v>
      </c>
      <c r="B184" s="152">
        <v>3.4457</v>
      </c>
      <c r="C184" s="153">
        <v>33635.023000000001</v>
      </c>
      <c r="D184" s="154">
        <v>24182.209699999999</v>
      </c>
      <c r="E184" s="154">
        <v>28701.4385</v>
      </c>
      <c r="F184" s="179">
        <v>48408.732400000001</v>
      </c>
      <c r="G184" s="154">
        <v>60211.921300000002</v>
      </c>
      <c r="H184" s="154">
        <v>39606.919000000002</v>
      </c>
      <c r="I184" s="155">
        <v>13.35</v>
      </c>
      <c r="J184" s="155">
        <v>0.38</v>
      </c>
      <c r="K184" s="155">
        <v>10.75</v>
      </c>
      <c r="L184" s="155">
        <v>172.54730000000001</v>
      </c>
      <c r="M184" s="156" t="s">
        <v>111</v>
      </c>
      <c r="O184" s="158"/>
      <c r="P184" s="159"/>
      <c r="Q184" s="159"/>
      <c r="R184" s="160"/>
      <c r="S184" s="158"/>
      <c r="T184" s="158"/>
      <c r="U184" s="158"/>
    </row>
    <row r="185" spans="1:21" s="157" customFormat="1" ht="13.5" customHeight="1">
      <c r="A185" s="151" t="s">
        <v>289</v>
      </c>
      <c r="B185" s="152">
        <v>36.418599999999998</v>
      </c>
      <c r="C185" s="153">
        <v>41225.426599999999</v>
      </c>
      <c r="D185" s="154">
        <v>26571.634900000001</v>
      </c>
      <c r="E185" s="154">
        <v>32676.3403</v>
      </c>
      <c r="F185" s="179">
        <v>52482.7382</v>
      </c>
      <c r="G185" s="154">
        <v>60863.604899999998</v>
      </c>
      <c r="H185" s="154">
        <v>43170.162100000001</v>
      </c>
      <c r="I185" s="155">
        <v>10.36</v>
      </c>
      <c r="J185" s="155">
        <v>9.3000000000000007</v>
      </c>
      <c r="K185" s="155">
        <v>10.029999999999999</v>
      </c>
      <c r="L185" s="155">
        <v>172.2099</v>
      </c>
      <c r="M185" s="156" t="s">
        <v>115</v>
      </c>
      <c r="O185" s="158"/>
      <c r="P185" s="159"/>
      <c r="Q185" s="159"/>
      <c r="R185" s="160"/>
      <c r="S185" s="158"/>
      <c r="T185" s="158"/>
      <c r="U185" s="158"/>
    </row>
    <row r="186" spans="1:21" s="157" customFormat="1" ht="13.5" customHeight="1">
      <c r="A186" s="165" t="s">
        <v>290</v>
      </c>
      <c r="B186" s="166">
        <v>34.592799999999997</v>
      </c>
      <c r="C186" s="167">
        <v>41357.377099999998</v>
      </c>
      <c r="D186" s="168">
        <v>26571.634900000001</v>
      </c>
      <c r="E186" s="168">
        <v>32768.078999999998</v>
      </c>
      <c r="F186" s="179">
        <v>52600.767699999997</v>
      </c>
      <c r="G186" s="168">
        <v>60995.891100000001</v>
      </c>
      <c r="H186" s="168">
        <v>43319.821000000004</v>
      </c>
      <c r="I186" s="169">
        <v>10.34</v>
      </c>
      <c r="J186" s="169">
        <v>9.3800000000000008</v>
      </c>
      <c r="K186" s="169">
        <v>10.07</v>
      </c>
      <c r="L186" s="169">
        <v>172.26820000000001</v>
      </c>
      <c r="M186" s="170" t="s">
        <v>115</v>
      </c>
      <c r="O186" s="158"/>
      <c r="P186" s="159"/>
      <c r="Q186" s="159"/>
      <c r="R186" s="160"/>
      <c r="S186" s="158"/>
      <c r="T186" s="158"/>
      <c r="U186" s="158"/>
    </row>
    <row r="187" spans="1:21" s="157" customFormat="1" ht="13.5" customHeight="1">
      <c r="A187" s="151" t="s">
        <v>291</v>
      </c>
      <c r="B187" s="152">
        <v>1.0387</v>
      </c>
      <c r="C187" s="153">
        <v>53363.858200000002</v>
      </c>
      <c r="D187" s="154">
        <v>41870.125099999997</v>
      </c>
      <c r="E187" s="154">
        <v>47400.3459</v>
      </c>
      <c r="F187" s="179">
        <v>57526.649599999997</v>
      </c>
      <c r="G187" s="154">
        <v>63620.871599999999</v>
      </c>
      <c r="H187" s="154">
        <v>53026.974699999999</v>
      </c>
      <c r="I187" s="155">
        <v>6.94</v>
      </c>
      <c r="J187" s="155">
        <v>21.45</v>
      </c>
      <c r="K187" s="155">
        <v>9.7799999999999994</v>
      </c>
      <c r="L187" s="155">
        <v>170.0778</v>
      </c>
      <c r="M187" s="156" t="s">
        <v>115</v>
      </c>
      <c r="O187" s="158"/>
      <c r="P187" s="159"/>
      <c r="Q187" s="159"/>
      <c r="R187" s="160"/>
      <c r="S187" s="158"/>
      <c r="T187" s="158"/>
      <c r="U187" s="158"/>
    </row>
    <row r="188" spans="1:21" s="157" customFormat="1" ht="13.5" customHeight="1">
      <c r="A188" s="151" t="s">
        <v>292</v>
      </c>
      <c r="B188" s="152">
        <v>1.1479999999999999</v>
      </c>
      <c r="C188" s="153">
        <v>34646.915200000003</v>
      </c>
      <c r="D188" s="154">
        <v>22355.226900000001</v>
      </c>
      <c r="E188" s="154">
        <v>25859.7755</v>
      </c>
      <c r="F188" s="179">
        <v>39753.060299999997</v>
      </c>
      <c r="G188" s="154">
        <v>47763.848299999998</v>
      </c>
      <c r="H188" s="154">
        <v>34011.225299999998</v>
      </c>
      <c r="I188" s="155">
        <v>10.27</v>
      </c>
      <c r="J188" s="155">
        <v>1.8</v>
      </c>
      <c r="K188" s="155">
        <v>9.57</v>
      </c>
      <c r="L188" s="155">
        <v>172.6671</v>
      </c>
      <c r="M188" s="156" t="s">
        <v>111</v>
      </c>
      <c r="O188" s="158"/>
      <c r="P188" s="159"/>
      <c r="Q188" s="159"/>
      <c r="R188" s="160"/>
      <c r="S188" s="158"/>
      <c r="T188" s="158"/>
      <c r="U188" s="158"/>
    </row>
    <row r="189" spans="1:21" s="157" customFormat="1" ht="13.5" customHeight="1">
      <c r="A189" s="151" t="s">
        <v>293</v>
      </c>
      <c r="B189" s="152">
        <v>4.1890000000000001</v>
      </c>
      <c r="C189" s="153">
        <v>36575.479299999999</v>
      </c>
      <c r="D189" s="154">
        <v>26132.949400000001</v>
      </c>
      <c r="E189" s="154">
        <v>29817.1319</v>
      </c>
      <c r="F189" s="179">
        <v>43369.9467</v>
      </c>
      <c r="G189" s="154">
        <v>50564.957499999997</v>
      </c>
      <c r="H189" s="154">
        <v>39832.822200000002</v>
      </c>
      <c r="I189" s="155">
        <v>13.52</v>
      </c>
      <c r="J189" s="155">
        <v>2.09</v>
      </c>
      <c r="K189" s="155">
        <v>10.35</v>
      </c>
      <c r="L189" s="155">
        <v>172.46129999999999</v>
      </c>
      <c r="M189" s="156" t="s">
        <v>115</v>
      </c>
      <c r="O189" s="158"/>
      <c r="P189" s="159"/>
      <c r="Q189" s="159"/>
      <c r="R189" s="160"/>
      <c r="S189" s="158"/>
      <c r="T189" s="158"/>
      <c r="U189" s="158"/>
    </row>
    <row r="190" spans="1:21" s="157" customFormat="1" ht="13.5" customHeight="1">
      <c r="A190" s="165" t="s">
        <v>294</v>
      </c>
      <c r="B190" s="166">
        <v>3.5646</v>
      </c>
      <c r="C190" s="167">
        <v>38299.025699999998</v>
      </c>
      <c r="D190" s="168">
        <v>26622.1155</v>
      </c>
      <c r="E190" s="168">
        <v>33672.7817</v>
      </c>
      <c r="F190" s="179">
        <v>44097.012900000002</v>
      </c>
      <c r="G190" s="168">
        <v>52723.569600000003</v>
      </c>
      <c r="H190" s="168">
        <v>41733.075700000001</v>
      </c>
      <c r="I190" s="169">
        <v>13.72</v>
      </c>
      <c r="J190" s="169">
        <v>1.85</v>
      </c>
      <c r="K190" s="169">
        <v>10.25</v>
      </c>
      <c r="L190" s="169">
        <v>172.46019999999999</v>
      </c>
      <c r="M190" s="170" t="s">
        <v>115</v>
      </c>
      <c r="O190" s="158"/>
      <c r="P190" s="159"/>
      <c r="Q190" s="159"/>
      <c r="R190" s="160"/>
      <c r="S190" s="158"/>
      <c r="T190" s="158"/>
      <c r="U190" s="158"/>
    </row>
    <row r="191" spans="1:21" s="157" customFormat="1" ht="13.5" customHeight="1">
      <c r="A191" s="151" t="s">
        <v>295</v>
      </c>
      <c r="B191" s="152">
        <v>5.1609999999999996</v>
      </c>
      <c r="C191" s="153">
        <v>43822.909099999997</v>
      </c>
      <c r="D191" s="154">
        <v>28064.692800000001</v>
      </c>
      <c r="E191" s="154">
        <v>35857.249499999998</v>
      </c>
      <c r="F191" s="179">
        <v>49118.890099999997</v>
      </c>
      <c r="G191" s="154">
        <v>53009.635999999999</v>
      </c>
      <c r="H191" s="154">
        <v>42680.993000000002</v>
      </c>
      <c r="I191" s="155">
        <v>7.63</v>
      </c>
      <c r="J191" s="155">
        <v>14.87</v>
      </c>
      <c r="K191" s="155">
        <v>9.7100000000000009</v>
      </c>
      <c r="L191" s="155">
        <v>171.61179999999999</v>
      </c>
      <c r="M191" s="156" t="s">
        <v>115</v>
      </c>
      <c r="O191" s="158"/>
      <c r="P191" s="159"/>
      <c r="Q191" s="159"/>
      <c r="R191" s="160"/>
      <c r="S191" s="158"/>
      <c r="T191" s="158"/>
      <c r="U191" s="158"/>
    </row>
    <row r="192" spans="1:21" s="157" customFormat="1" ht="13.5" customHeight="1">
      <c r="A192" s="151" t="s">
        <v>296</v>
      </c>
      <c r="B192" s="152">
        <v>0.54530000000000001</v>
      </c>
      <c r="C192" s="153">
        <v>55257.1999</v>
      </c>
      <c r="D192" s="154">
        <v>40978.746800000001</v>
      </c>
      <c r="E192" s="154">
        <v>47729.1345</v>
      </c>
      <c r="F192" s="179">
        <v>61258.437299999998</v>
      </c>
      <c r="G192" s="154">
        <v>68189.0236</v>
      </c>
      <c r="H192" s="154">
        <v>55040.595600000001</v>
      </c>
      <c r="I192" s="155">
        <v>8.73</v>
      </c>
      <c r="J192" s="155">
        <v>23.14</v>
      </c>
      <c r="K192" s="155">
        <v>9.36</v>
      </c>
      <c r="L192" s="155">
        <v>173.22720000000001</v>
      </c>
      <c r="M192" s="156" t="s">
        <v>115</v>
      </c>
      <c r="O192" s="158"/>
      <c r="P192" s="159"/>
      <c r="Q192" s="159"/>
      <c r="R192" s="160"/>
      <c r="S192" s="158"/>
      <c r="T192" s="158"/>
      <c r="U192" s="158"/>
    </row>
    <row r="193" spans="1:21" s="157" customFormat="1" ht="13.5" customHeight="1">
      <c r="A193" s="151" t="s">
        <v>297</v>
      </c>
      <c r="B193" s="152">
        <v>0.30590000000000001</v>
      </c>
      <c r="C193" s="153">
        <v>39608.711300000003</v>
      </c>
      <c r="D193" s="154">
        <v>30006.519499999999</v>
      </c>
      <c r="E193" s="154">
        <v>33830.032599999999</v>
      </c>
      <c r="F193" s="179">
        <v>45572.318899999998</v>
      </c>
      <c r="G193" s="154">
        <v>53621.922500000001</v>
      </c>
      <c r="H193" s="154">
        <v>40529.313399999999</v>
      </c>
      <c r="I193" s="155">
        <v>12.19</v>
      </c>
      <c r="J193" s="155">
        <v>2.73</v>
      </c>
      <c r="K193" s="155">
        <v>11.46</v>
      </c>
      <c r="L193" s="155">
        <v>170.0752</v>
      </c>
      <c r="M193" s="156" t="s">
        <v>115</v>
      </c>
      <c r="O193" s="158"/>
      <c r="P193" s="159"/>
      <c r="Q193" s="159"/>
      <c r="R193" s="160"/>
      <c r="S193" s="158"/>
      <c r="T193" s="158"/>
      <c r="U193" s="158"/>
    </row>
    <row r="194" spans="1:21" s="157" customFormat="1" ht="13.5" customHeight="1">
      <c r="A194" s="151" t="s">
        <v>298</v>
      </c>
      <c r="B194" s="152">
        <v>1.2985</v>
      </c>
      <c r="C194" s="153">
        <v>37889.173300000002</v>
      </c>
      <c r="D194" s="154">
        <v>26068.7323</v>
      </c>
      <c r="E194" s="154">
        <v>31102.7847</v>
      </c>
      <c r="F194" s="179">
        <v>55675.068500000001</v>
      </c>
      <c r="G194" s="154">
        <v>85637.767300000007</v>
      </c>
      <c r="H194" s="154">
        <v>49936.734799999998</v>
      </c>
      <c r="I194" s="155">
        <v>16.02</v>
      </c>
      <c r="J194" s="155">
        <v>0.46</v>
      </c>
      <c r="K194" s="155">
        <v>11.01</v>
      </c>
      <c r="L194" s="155">
        <v>170.34280000000001</v>
      </c>
      <c r="M194" s="156" t="s">
        <v>115</v>
      </c>
      <c r="O194" s="158"/>
      <c r="P194" s="159"/>
      <c r="Q194" s="159"/>
      <c r="R194" s="160"/>
      <c r="S194" s="158"/>
      <c r="T194" s="158"/>
      <c r="U194" s="158"/>
    </row>
    <row r="195" spans="1:21" s="157" customFormat="1" ht="13.5" customHeight="1">
      <c r="A195" s="151" t="s">
        <v>299</v>
      </c>
      <c r="B195" s="152">
        <v>11.683</v>
      </c>
      <c r="C195" s="153">
        <v>49155.329299999998</v>
      </c>
      <c r="D195" s="154">
        <v>35713.227800000001</v>
      </c>
      <c r="E195" s="154">
        <v>41449.102400000003</v>
      </c>
      <c r="F195" s="179">
        <v>60782.595000000001</v>
      </c>
      <c r="G195" s="154">
        <v>77035.903900000005</v>
      </c>
      <c r="H195" s="154">
        <v>54012.032399999996</v>
      </c>
      <c r="I195" s="155">
        <v>19.850000000000001</v>
      </c>
      <c r="J195" s="155">
        <v>0.85</v>
      </c>
      <c r="K195" s="155">
        <v>11.28</v>
      </c>
      <c r="L195" s="155">
        <v>172.89840000000001</v>
      </c>
      <c r="M195" s="156" t="s">
        <v>115</v>
      </c>
      <c r="O195" s="158"/>
      <c r="P195" s="159"/>
      <c r="Q195" s="159"/>
      <c r="R195" s="160"/>
      <c r="S195" s="158"/>
      <c r="T195" s="158"/>
      <c r="U195" s="158"/>
    </row>
    <row r="196" spans="1:21" s="157" customFormat="1" ht="13.5" customHeight="1">
      <c r="A196" s="165" t="s">
        <v>300</v>
      </c>
      <c r="B196" s="166">
        <v>6.9303999999999997</v>
      </c>
      <c r="C196" s="167">
        <v>50205.596400000002</v>
      </c>
      <c r="D196" s="168">
        <v>36123.963499999998</v>
      </c>
      <c r="E196" s="168">
        <v>41720.800199999998</v>
      </c>
      <c r="F196" s="179">
        <v>63820.255799999999</v>
      </c>
      <c r="G196" s="168">
        <v>79510.591499999995</v>
      </c>
      <c r="H196" s="168">
        <v>55302.344100000002</v>
      </c>
      <c r="I196" s="169">
        <v>18.510000000000002</v>
      </c>
      <c r="J196" s="169">
        <v>0.6</v>
      </c>
      <c r="K196" s="169">
        <v>11.39</v>
      </c>
      <c r="L196" s="169">
        <v>172.8792</v>
      </c>
      <c r="M196" s="170" t="s">
        <v>115</v>
      </c>
      <c r="O196" s="158"/>
      <c r="P196" s="159"/>
      <c r="Q196" s="159"/>
      <c r="R196" s="160"/>
      <c r="S196" s="158"/>
      <c r="T196" s="158"/>
      <c r="U196" s="158"/>
    </row>
    <row r="197" spans="1:21" s="157" customFormat="1" ht="13.5" customHeight="1">
      <c r="A197" s="151" t="s">
        <v>301</v>
      </c>
      <c r="B197" s="152">
        <v>68.434600000000003</v>
      </c>
      <c r="C197" s="153">
        <v>44525.191700000003</v>
      </c>
      <c r="D197" s="154">
        <v>29490.289499999999</v>
      </c>
      <c r="E197" s="154">
        <v>36167.116600000001</v>
      </c>
      <c r="F197" s="179">
        <v>55970.182099999998</v>
      </c>
      <c r="G197" s="154">
        <v>70902.783200000005</v>
      </c>
      <c r="H197" s="154">
        <v>48953.136100000003</v>
      </c>
      <c r="I197" s="155">
        <v>14.67</v>
      </c>
      <c r="J197" s="155">
        <v>0.6</v>
      </c>
      <c r="K197" s="155">
        <v>10.57</v>
      </c>
      <c r="L197" s="155">
        <v>171.4264</v>
      </c>
      <c r="M197" s="156" t="s">
        <v>115</v>
      </c>
      <c r="O197" s="158"/>
      <c r="P197" s="159"/>
      <c r="Q197" s="159"/>
      <c r="R197" s="160"/>
      <c r="S197" s="158"/>
      <c r="T197" s="158"/>
      <c r="U197" s="158"/>
    </row>
    <row r="198" spans="1:21" s="157" customFormat="1" ht="13.5" customHeight="1">
      <c r="A198" s="165" t="s">
        <v>302</v>
      </c>
      <c r="B198" s="166">
        <v>23.9892</v>
      </c>
      <c r="C198" s="167">
        <v>42355.979700000004</v>
      </c>
      <c r="D198" s="168">
        <v>29909.7124</v>
      </c>
      <c r="E198" s="168">
        <v>35184.862500000003</v>
      </c>
      <c r="F198" s="179">
        <v>53025.676500000001</v>
      </c>
      <c r="G198" s="168">
        <v>66311.840200000006</v>
      </c>
      <c r="H198" s="168">
        <v>46845.340900000003</v>
      </c>
      <c r="I198" s="169">
        <v>15.39</v>
      </c>
      <c r="J198" s="169">
        <v>0.5</v>
      </c>
      <c r="K198" s="169">
        <v>10.46</v>
      </c>
      <c r="L198" s="169">
        <v>171.66839999999999</v>
      </c>
      <c r="M198" s="170" t="s">
        <v>115</v>
      </c>
      <c r="O198" s="158"/>
      <c r="P198" s="159"/>
      <c r="Q198" s="159"/>
      <c r="R198" s="160"/>
      <c r="S198" s="158"/>
      <c r="T198" s="158"/>
      <c r="U198" s="158"/>
    </row>
    <row r="199" spans="1:21" s="157" customFormat="1" ht="13.5" customHeight="1">
      <c r="A199" s="165" t="s">
        <v>303</v>
      </c>
      <c r="B199" s="166">
        <v>6.4032999999999998</v>
      </c>
      <c r="C199" s="167">
        <v>46337.730799999998</v>
      </c>
      <c r="D199" s="168">
        <v>32530.531599999998</v>
      </c>
      <c r="E199" s="168">
        <v>39503.270400000001</v>
      </c>
      <c r="F199" s="179">
        <v>56206.537600000003</v>
      </c>
      <c r="G199" s="168">
        <v>67257.147899999996</v>
      </c>
      <c r="H199" s="168">
        <v>49065.182500000003</v>
      </c>
      <c r="I199" s="169">
        <v>14.83</v>
      </c>
      <c r="J199" s="169">
        <v>0.78</v>
      </c>
      <c r="K199" s="169">
        <v>11.55</v>
      </c>
      <c r="L199" s="169">
        <v>171.15860000000001</v>
      </c>
      <c r="M199" s="170" t="s">
        <v>115</v>
      </c>
      <c r="O199" s="158"/>
      <c r="P199" s="159"/>
      <c r="Q199" s="159"/>
      <c r="R199" s="160"/>
      <c r="S199" s="158"/>
      <c r="T199" s="158"/>
      <c r="U199" s="158"/>
    </row>
    <row r="200" spans="1:21" s="157" customFormat="1" ht="13.5" customHeight="1">
      <c r="A200" s="165" t="s">
        <v>304</v>
      </c>
      <c r="B200" s="166">
        <v>5.6323999999999996</v>
      </c>
      <c r="C200" s="167">
        <v>49104.667600000001</v>
      </c>
      <c r="D200" s="168">
        <v>33717.422599999998</v>
      </c>
      <c r="E200" s="168">
        <v>40180.4997</v>
      </c>
      <c r="F200" s="179">
        <v>59538.612099999998</v>
      </c>
      <c r="G200" s="168">
        <v>77492.699500000002</v>
      </c>
      <c r="H200" s="168">
        <v>54666.636899999998</v>
      </c>
      <c r="I200" s="169">
        <v>14.18</v>
      </c>
      <c r="J200" s="169">
        <v>0.79</v>
      </c>
      <c r="K200" s="169">
        <v>10.77</v>
      </c>
      <c r="L200" s="169">
        <v>170.89009999999999</v>
      </c>
      <c r="M200" s="170" t="s">
        <v>115</v>
      </c>
      <c r="O200" s="158"/>
      <c r="P200" s="159"/>
      <c r="Q200" s="159"/>
      <c r="R200" s="160"/>
      <c r="S200" s="158"/>
      <c r="T200" s="158"/>
      <c r="U200" s="158"/>
    </row>
    <row r="201" spans="1:21" s="157" customFormat="1" ht="13.5" customHeight="1">
      <c r="A201" s="165" t="s">
        <v>305</v>
      </c>
      <c r="B201" s="166">
        <v>5.9705000000000004</v>
      </c>
      <c r="C201" s="167">
        <v>43028.599199999997</v>
      </c>
      <c r="D201" s="168">
        <v>25130.627799999998</v>
      </c>
      <c r="E201" s="168">
        <v>32764.160899999999</v>
      </c>
      <c r="F201" s="179">
        <v>54855.035799999998</v>
      </c>
      <c r="G201" s="168">
        <v>68583.413700000005</v>
      </c>
      <c r="H201" s="168">
        <v>46125.253700000001</v>
      </c>
      <c r="I201" s="169">
        <v>16.03</v>
      </c>
      <c r="J201" s="169">
        <v>0.69</v>
      </c>
      <c r="K201" s="169">
        <v>10.52</v>
      </c>
      <c r="L201" s="169">
        <v>171.31120000000001</v>
      </c>
      <c r="M201" s="170" t="s">
        <v>115</v>
      </c>
      <c r="O201" s="158"/>
      <c r="P201" s="159"/>
      <c r="Q201" s="159"/>
      <c r="R201" s="160"/>
      <c r="S201" s="158"/>
      <c r="T201" s="158"/>
      <c r="U201" s="158"/>
    </row>
    <row r="202" spans="1:21" s="157" customFormat="1" ht="13.5" customHeight="1">
      <c r="A202" s="165" t="s">
        <v>306</v>
      </c>
      <c r="B202" s="166">
        <v>6.3407999999999998</v>
      </c>
      <c r="C202" s="167">
        <v>48147.720999999998</v>
      </c>
      <c r="D202" s="168">
        <v>33070.737699999998</v>
      </c>
      <c r="E202" s="168">
        <v>40059.059699999998</v>
      </c>
      <c r="F202" s="179">
        <v>58352.324200000003</v>
      </c>
      <c r="G202" s="168">
        <v>72786.405599999998</v>
      </c>
      <c r="H202" s="168">
        <v>52983.631600000001</v>
      </c>
      <c r="I202" s="169">
        <v>13.98</v>
      </c>
      <c r="J202" s="169">
        <v>0.61</v>
      </c>
      <c r="K202" s="169">
        <v>10.99</v>
      </c>
      <c r="L202" s="169">
        <v>171.26410000000001</v>
      </c>
      <c r="M202" s="170" t="s">
        <v>115</v>
      </c>
      <c r="O202" s="158"/>
      <c r="P202" s="159"/>
      <c r="Q202" s="159"/>
      <c r="R202" s="160"/>
      <c r="S202" s="158"/>
      <c r="T202" s="158"/>
      <c r="U202" s="158"/>
    </row>
    <row r="203" spans="1:21" s="157" customFormat="1" ht="13.5" customHeight="1">
      <c r="A203" s="151" t="s">
        <v>307</v>
      </c>
      <c r="B203" s="152">
        <v>0.27129999999999999</v>
      </c>
      <c r="C203" s="153">
        <v>53869.442499999997</v>
      </c>
      <c r="D203" s="154">
        <v>32858.899400000002</v>
      </c>
      <c r="E203" s="154">
        <v>40823.083500000001</v>
      </c>
      <c r="F203" s="179">
        <v>67594.037400000001</v>
      </c>
      <c r="G203" s="154">
        <v>86208.086800000005</v>
      </c>
      <c r="H203" s="154">
        <v>57564.6414</v>
      </c>
      <c r="I203" s="155">
        <v>14.1</v>
      </c>
      <c r="J203" s="155">
        <v>0.7</v>
      </c>
      <c r="K203" s="155">
        <v>11.2</v>
      </c>
      <c r="L203" s="155">
        <v>171.18719999999999</v>
      </c>
      <c r="M203" s="156" t="s">
        <v>115</v>
      </c>
      <c r="O203" s="158"/>
      <c r="P203" s="159"/>
      <c r="Q203" s="159"/>
      <c r="R203" s="160"/>
      <c r="S203" s="158"/>
      <c r="T203" s="158"/>
      <c r="U203" s="158"/>
    </row>
    <row r="204" spans="1:21" s="157" customFormat="1" ht="13.5" customHeight="1">
      <c r="A204" s="151" t="s">
        <v>308</v>
      </c>
      <c r="B204" s="152">
        <v>1.4231</v>
      </c>
      <c r="C204" s="153">
        <v>50791.302300000003</v>
      </c>
      <c r="D204" s="154">
        <v>30453.726600000002</v>
      </c>
      <c r="E204" s="154">
        <v>42683.4202</v>
      </c>
      <c r="F204" s="179">
        <v>55481.875099999997</v>
      </c>
      <c r="G204" s="154">
        <v>66924.443100000004</v>
      </c>
      <c r="H204" s="154">
        <v>50180.490599999997</v>
      </c>
      <c r="I204" s="155">
        <v>16.149999999999999</v>
      </c>
      <c r="J204" s="155">
        <v>0.3</v>
      </c>
      <c r="K204" s="155">
        <v>11.22</v>
      </c>
      <c r="L204" s="155">
        <v>172.91900000000001</v>
      </c>
      <c r="M204" s="156" t="s">
        <v>115</v>
      </c>
      <c r="O204" s="158"/>
      <c r="P204" s="159"/>
      <c r="Q204" s="159"/>
      <c r="R204" s="160"/>
      <c r="S204" s="158"/>
      <c r="T204" s="158"/>
      <c r="U204" s="158"/>
    </row>
    <row r="205" spans="1:21" s="157" customFormat="1" ht="13.5" customHeight="1">
      <c r="A205" s="151" t="s">
        <v>309</v>
      </c>
      <c r="B205" s="152">
        <v>8.1539999999999999</v>
      </c>
      <c r="C205" s="153">
        <v>50205.123899999999</v>
      </c>
      <c r="D205" s="154">
        <v>28280.4679</v>
      </c>
      <c r="E205" s="154">
        <v>40236.497100000001</v>
      </c>
      <c r="F205" s="179">
        <v>61374.063099999999</v>
      </c>
      <c r="G205" s="154">
        <v>88946.082299999995</v>
      </c>
      <c r="H205" s="154">
        <v>55730.0069</v>
      </c>
      <c r="I205" s="155">
        <v>20.18</v>
      </c>
      <c r="J205" s="155">
        <v>0.49</v>
      </c>
      <c r="K205" s="155">
        <v>11.41</v>
      </c>
      <c r="L205" s="155">
        <v>169.78139999999999</v>
      </c>
      <c r="M205" s="156" t="s">
        <v>115</v>
      </c>
      <c r="O205" s="158"/>
      <c r="P205" s="159"/>
      <c r="Q205" s="159"/>
      <c r="R205" s="160"/>
      <c r="S205" s="158"/>
      <c r="T205" s="158"/>
      <c r="U205" s="158"/>
    </row>
    <row r="206" spans="1:21" s="157" customFormat="1" ht="13.5" customHeight="1">
      <c r="A206" s="165" t="s">
        <v>310</v>
      </c>
      <c r="B206" s="166">
        <v>3.2046999999999999</v>
      </c>
      <c r="C206" s="167">
        <v>47620.9565</v>
      </c>
      <c r="D206" s="168">
        <v>19580.876400000001</v>
      </c>
      <c r="E206" s="168">
        <v>31384.354800000001</v>
      </c>
      <c r="F206" s="179">
        <v>64668.191200000001</v>
      </c>
      <c r="G206" s="168">
        <v>98492.388999999996</v>
      </c>
      <c r="H206" s="168">
        <v>55667.989099999999</v>
      </c>
      <c r="I206" s="169">
        <v>16.309999999999999</v>
      </c>
      <c r="J206" s="169">
        <v>7.0000000000000007E-2</v>
      </c>
      <c r="K206" s="169">
        <v>10.97</v>
      </c>
      <c r="L206" s="169">
        <v>168.2313</v>
      </c>
      <c r="M206" s="170" t="s">
        <v>115</v>
      </c>
      <c r="O206" s="158"/>
      <c r="P206" s="159"/>
      <c r="Q206" s="159"/>
      <c r="R206" s="160"/>
      <c r="S206" s="158"/>
      <c r="T206" s="158"/>
      <c r="U206" s="158"/>
    </row>
    <row r="207" spans="1:21" s="157" customFormat="1" ht="13.5" customHeight="1">
      <c r="A207" s="151" t="s">
        <v>311</v>
      </c>
      <c r="B207" s="152">
        <v>70.065299999999993</v>
      </c>
      <c r="C207" s="153">
        <v>45067.601300000002</v>
      </c>
      <c r="D207" s="154">
        <v>22042.743299999998</v>
      </c>
      <c r="E207" s="154">
        <v>30710.634399999999</v>
      </c>
      <c r="F207" s="179">
        <v>62524.317499999997</v>
      </c>
      <c r="G207" s="154">
        <v>84405.209300000002</v>
      </c>
      <c r="H207" s="154">
        <v>50845.836199999998</v>
      </c>
      <c r="I207" s="155">
        <v>24.41</v>
      </c>
      <c r="J207" s="155">
        <v>0.51</v>
      </c>
      <c r="K207" s="155">
        <v>9.7100000000000009</v>
      </c>
      <c r="L207" s="155">
        <v>172.33629999999999</v>
      </c>
      <c r="M207" s="156" t="s">
        <v>115</v>
      </c>
      <c r="O207" s="158"/>
      <c r="P207" s="159"/>
      <c r="Q207" s="159"/>
      <c r="R207" s="160"/>
      <c r="S207" s="158"/>
      <c r="T207" s="158"/>
      <c r="U207" s="158"/>
    </row>
    <row r="208" spans="1:21" s="157" customFormat="1" ht="13.5" customHeight="1">
      <c r="A208" s="151" t="s">
        <v>312</v>
      </c>
      <c r="B208" s="152">
        <v>16.9072</v>
      </c>
      <c r="C208" s="153">
        <v>45977.073700000001</v>
      </c>
      <c r="D208" s="154">
        <v>31346.781500000001</v>
      </c>
      <c r="E208" s="154">
        <v>37696.171300000002</v>
      </c>
      <c r="F208" s="179">
        <v>58030.611199999999</v>
      </c>
      <c r="G208" s="154">
        <v>77619.223499999993</v>
      </c>
      <c r="H208" s="154">
        <v>51373.376100000001</v>
      </c>
      <c r="I208" s="155">
        <v>15.21</v>
      </c>
      <c r="J208" s="155">
        <v>0.8</v>
      </c>
      <c r="K208" s="155">
        <v>11</v>
      </c>
      <c r="L208" s="155">
        <v>170.80119999999999</v>
      </c>
      <c r="M208" s="156" t="s">
        <v>115</v>
      </c>
      <c r="O208" s="158"/>
      <c r="P208" s="159"/>
      <c r="Q208" s="159"/>
      <c r="R208" s="160"/>
      <c r="S208" s="158"/>
      <c r="T208" s="158"/>
      <c r="U208" s="158"/>
    </row>
    <row r="209" spans="1:21" s="157" customFormat="1" ht="13.5" customHeight="1">
      <c r="A209" s="151" t="s">
        <v>313</v>
      </c>
      <c r="B209" s="152">
        <v>7.9013999999999998</v>
      </c>
      <c r="C209" s="153">
        <v>44066.379800000002</v>
      </c>
      <c r="D209" s="154">
        <v>33132.251100000001</v>
      </c>
      <c r="E209" s="154">
        <v>37363.879000000001</v>
      </c>
      <c r="F209" s="179">
        <v>55053.994700000003</v>
      </c>
      <c r="G209" s="154">
        <v>75765.744699999996</v>
      </c>
      <c r="H209" s="154">
        <v>49998.621800000001</v>
      </c>
      <c r="I209" s="155">
        <v>16.850000000000001</v>
      </c>
      <c r="J209" s="155">
        <v>1.24</v>
      </c>
      <c r="K209" s="155">
        <v>11.18</v>
      </c>
      <c r="L209" s="155">
        <v>172.28909999999999</v>
      </c>
      <c r="M209" s="156" t="s">
        <v>115</v>
      </c>
      <c r="O209" s="158"/>
      <c r="P209" s="159"/>
      <c r="Q209" s="159"/>
      <c r="R209" s="160"/>
      <c r="S209" s="158"/>
      <c r="T209" s="158"/>
      <c r="U209" s="158"/>
    </row>
    <row r="210" spans="1:21" s="157" customFormat="1" ht="13.5" customHeight="1">
      <c r="A210" s="165" t="s">
        <v>314</v>
      </c>
      <c r="B210" s="166">
        <v>3.7641</v>
      </c>
      <c r="C210" s="167">
        <v>45743.581400000003</v>
      </c>
      <c r="D210" s="168">
        <v>33833.903400000003</v>
      </c>
      <c r="E210" s="168">
        <v>38605.214999999997</v>
      </c>
      <c r="F210" s="179">
        <v>59948.665500000003</v>
      </c>
      <c r="G210" s="168">
        <v>83029.276199999993</v>
      </c>
      <c r="H210" s="168">
        <v>53666.465900000003</v>
      </c>
      <c r="I210" s="169">
        <v>19.309999999999999</v>
      </c>
      <c r="J210" s="169">
        <v>1.19</v>
      </c>
      <c r="K210" s="169">
        <v>11.23</v>
      </c>
      <c r="L210" s="169">
        <v>173.69380000000001</v>
      </c>
      <c r="M210" s="170" t="s">
        <v>115</v>
      </c>
      <c r="O210" s="158"/>
      <c r="P210" s="159"/>
      <c r="Q210" s="159"/>
      <c r="R210" s="160"/>
      <c r="S210" s="158"/>
      <c r="T210" s="158"/>
      <c r="U210" s="158"/>
    </row>
    <row r="211" spans="1:21" s="157" customFormat="1" ht="13.5" customHeight="1">
      <c r="A211" s="151" t="s">
        <v>315</v>
      </c>
      <c r="B211" s="152">
        <v>0.68859999999999999</v>
      </c>
      <c r="C211" s="153">
        <v>43428.7264</v>
      </c>
      <c r="D211" s="154">
        <v>25463.397000000001</v>
      </c>
      <c r="E211" s="154">
        <v>33650.860500000003</v>
      </c>
      <c r="F211" s="179">
        <v>55623.141199999998</v>
      </c>
      <c r="G211" s="154">
        <v>64273.953200000004</v>
      </c>
      <c r="H211" s="154">
        <v>45992.5504</v>
      </c>
      <c r="I211" s="155">
        <v>11.9</v>
      </c>
      <c r="J211" s="155">
        <v>1.55</v>
      </c>
      <c r="K211" s="155">
        <v>10.96</v>
      </c>
      <c r="L211" s="155">
        <v>175.542</v>
      </c>
      <c r="M211" s="156" t="s">
        <v>111</v>
      </c>
      <c r="O211" s="158"/>
      <c r="P211" s="159"/>
      <c r="Q211" s="159"/>
      <c r="R211" s="160"/>
      <c r="S211" s="158"/>
      <c r="T211" s="158"/>
      <c r="U211" s="158"/>
    </row>
    <row r="212" spans="1:21" s="157" customFormat="1" ht="13.5" customHeight="1">
      <c r="A212" s="151" t="s">
        <v>316</v>
      </c>
      <c r="B212" s="152">
        <v>0.34489999999999998</v>
      </c>
      <c r="C212" s="153">
        <v>38444.736100000002</v>
      </c>
      <c r="D212" s="154">
        <v>20003.968400000002</v>
      </c>
      <c r="E212" s="154">
        <v>28056.7366</v>
      </c>
      <c r="F212" s="179">
        <v>53150.576200000003</v>
      </c>
      <c r="G212" s="154">
        <v>77049.097500000003</v>
      </c>
      <c r="H212" s="154">
        <v>44011.705699999999</v>
      </c>
      <c r="I212" s="155">
        <v>19.63</v>
      </c>
      <c r="J212" s="155">
        <v>0.08</v>
      </c>
      <c r="K212" s="155">
        <v>9.6</v>
      </c>
      <c r="L212" s="155">
        <v>172.0444</v>
      </c>
      <c r="M212" s="156" t="s">
        <v>111</v>
      </c>
      <c r="O212" s="158"/>
      <c r="P212" s="159"/>
      <c r="Q212" s="159"/>
      <c r="R212" s="160"/>
      <c r="S212" s="158"/>
      <c r="T212" s="158"/>
      <c r="U212" s="158"/>
    </row>
    <row r="213" spans="1:21" s="157" customFormat="1" ht="13.5" customHeight="1">
      <c r="A213" s="151" t="s">
        <v>317</v>
      </c>
      <c r="B213" s="152">
        <v>1.5622</v>
      </c>
      <c r="C213" s="153">
        <v>35754.793400000002</v>
      </c>
      <c r="D213" s="154">
        <v>18945.095000000001</v>
      </c>
      <c r="E213" s="154">
        <v>23326.4512</v>
      </c>
      <c r="F213" s="179">
        <v>53406.570800000001</v>
      </c>
      <c r="G213" s="154">
        <v>93071.949600000007</v>
      </c>
      <c r="H213" s="154">
        <v>47090.776100000003</v>
      </c>
      <c r="I213" s="155">
        <v>10.33</v>
      </c>
      <c r="J213" s="155">
        <v>0.04</v>
      </c>
      <c r="K213" s="155">
        <v>9.23</v>
      </c>
      <c r="L213" s="155">
        <v>171.25800000000001</v>
      </c>
      <c r="M213" s="156" t="s">
        <v>155</v>
      </c>
      <c r="O213" s="158"/>
      <c r="P213" s="159"/>
      <c r="Q213" s="159"/>
      <c r="R213" s="160"/>
      <c r="S213" s="158"/>
      <c r="T213" s="158"/>
      <c r="U213" s="158"/>
    </row>
    <row r="214" spans="1:21" s="157" customFormat="1" ht="13.5" customHeight="1">
      <c r="A214" s="151" t="s">
        <v>318</v>
      </c>
      <c r="B214" s="152">
        <v>41.541899999999998</v>
      </c>
      <c r="C214" s="153">
        <v>39250.708500000001</v>
      </c>
      <c r="D214" s="154">
        <v>24229.907999999999</v>
      </c>
      <c r="E214" s="154">
        <v>31294.324700000001</v>
      </c>
      <c r="F214" s="179">
        <v>48832.935299999997</v>
      </c>
      <c r="G214" s="154">
        <v>63446.293100000003</v>
      </c>
      <c r="H214" s="154">
        <v>42963.444300000003</v>
      </c>
      <c r="I214" s="155">
        <v>17.309999999999999</v>
      </c>
      <c r="J214" s="155">
        <v>0.72</v>
      </c>
      <c r="K214" s="155">
        <v>10.47</v>
      </c>
      <c r="L214" s="155">
        <v>171.5737</v>
      </c>
      <c r="M214" s="156" t="s">
        <v>115</v>
      </c>
      <c r="O214" s="158"/>
      <c r="P214" s="159"/>
      <c r="Q214" s="159"/>
      <c r="R214" s="160"/>
      <c r="S214" s="158"/>
      <c r="T214" s="158"/>
      <c r="U214" s="158"/>
    </row>
    <row r="215" spans="1:21" s="157" customFormat="1" ht="13.5" customHeight="1">
      <c r="A215" s="165" t="s">
        <v>319</v>
      </c>
      <c r="B215" s="166">
        <v>9.3763000000000005</v>
      </c>
      <c r="C215" s="167">
        <v>38788.827700000002</v>
      </c>
      <c r="D215" s="168">
        <v>22358.6646</v>
      </c>
      <c r="E215" s="168">
        <v>27160.543600000001</v>
      </c>
      <c r="F215" s="179">
        <v>49256.182800000002</v>
      </c>
      <c r="G215" s="168">
        <v>64514.072200000002</v>
      </c>
      <c r="H215" s="168">
        <v>42325.986100000002</v>
      </c>
      <c r="I215" s="169">
        <v>13.95</v>
      </c>
      <c r="J215" s="169">
        <v>0.38</v>
      </c>
      <c r="K215" s="169">
        <v>9.68</v>
      </c>
      <c r="L215" s="169">
        <v>171.74299999999999</v>
      </c>
      <c r="M215" s="170" t="s">
        <v>115</v>
      </c>
      <c r="O215" s="158"/>
      <c r="P215" s="159"/>
      <c r="Q215" s="159"/>
      <c r="R215" s="160"/>
      <c r="S215" s="158"/>
      <c r="T215" s="158"/>
      <c r="U215" s="158"/>
    </row>
    <row r="216" spans="1:21" s="157" customFormat="1" ht="13.5" customHeight="1">
      <c r="A216" s="165" t="s">
        <v>320</v>
      </c>
      <c r="B216" s="166">
        <v>29.686599999999999</v>
      </c>
      <c r="C216" s="167">
        <v>39568.547899999998</v>
      </c>
      <c r="D216" s="168">
        <v>25815.416499999999</v>
      </c>
      <c r="E216" s="168">
        <v>32382.384699999999</v>
      </c>
      <c r="F216" s="179">
        <v>49169.716699999997</v>
      </c>
      <c r="G216" s="168">
        <v>63603.897900000004</v>
      </c>
      <c r="H216" s="168">
        <v>43536.663699999997</v>
      </c>
      <c r="I216" s="169">
        <v>18.48</v>
      </c>
      <c r="J216" s="169">
        <v>0.79</v>
      </c>
      <c r="K216" s="169">
        <v>10.7</v>
      </c>
      <c r="L216" s="169">
        <v>171.3965</v>
      </c>
      <c r="M216" s="170" t="s">
        <v>115</v>
      </c>
      <c r="O216" s="158"/>
      <c r="P216" s="159"/>
      <c r="Q216" s="159"/>
      <c r="R216" s="160"/>
      <c r="S216" s="158"/>
      <c r="T216" s="158"/>
      <c r="U216" s="158"/>
    </row>
    <row r="217" spans="1:21" s="157" customFormat="1" ht="13.5" customHeight="1">
      <c r="A217" s="151" t="s">
        <v>321</v>
      </c>
      <c r="B217" s="152">
        <v>12.940099999999999</v>
      </c>
      <c r="C217" s="153">
        <v>50772.35</v>
      </c>
      <c r="D217" s="154">
        <v>34241.086799999997</v>
      </c>
      <c r="E217" s="154">
        <v>40027.006699999998</v>
      </c>
      <c r="F217" s="179">
        <v>69815.551699999996</v>
      </c>
      <c r="G217" s="154">
        <v>94360.404500000004</v>
      </c>
      <c r="H217" s="154">
        <v>60304.885699999999</v>
      </c>
      <c r="I217" s="155">
        <v>17.37</v>
      </c>
      <c r="J217" s="155">
        <v>1.84</v>
      </c>
      <c r="K217" s="155">
        <v>10.87</v>
      </c>
      <c r="L217" s="155">
        <v>173.23929999999999</v>
      </c>
      <c r="M217" s="156" t="s">
        <v>115</v>
      </c>
      <c r="O217" s="158"/>
      <c r="P217" s="159"/>
      <c r="Q217" s="159"/>
      <c r="R217" s="160"/>
      <c r="S217" s="158"/>
      <c r="T217" s="158"/>
      <c r="U217" s="158"/>
    </row>
    <row r="218" spans="1:21" s="157" customFormat="1" ht="13.5" customHeight="1">
      <c r="A218" s="165" t="s">
        <v>322</v>
      </c>
      <c r="B218" s="166">
        <v>6.9558999999999997</v>
      </c>
      <c r="C218" s="167">
        <v>49257.403599999998</v>
      </c>
      <c r="D218" s="168">
        <v>34238.116000000002</v>
      </c>
      <c r="E218" s="168">
        <v>39929.547899999998</v>
      </c>
      <c r="F218" s="179">
        <v>64295.1371</v>
      </c>
      <c r="G218" s="168">
        <v>82148.395399999994</v>
      </c>
      <c r="H218" s="168">
        <v>55691.372000000003</v>
      </c>
      <c r="I218" s="169">
        <v>17.07</v>
      </c>
      <c r="J218" s="169">
        <v>2.4</v>
      </c>
      <c r="K218" s="169">
        <v>10.8</v>
      </c>
      <c r="L218" s="169">
        <v>173.00559999999999</v>
      </c>
      <c r="M218" s="170" t="s">
        <v>115</v>
      </c>
      <c r="O218" s="158"/>
      <c r="P218" s="159"/>
      <c r="Q218" s="159"/>
      <c r="R218" s="160"/>
      <c r="S218" s="158"/>
      <c r="T218" s="158"/>
      <c r="U218" s="158"/>
    </row>
    <row r="219" spans="1:21" s="157" customFormat="1" ht="13.5" customHeight="1">
      <c r="A219" s="151" t="s">
        <v>323</v>
      </c>
      <c r="B219" s="152">
        <v>2.8466</v>
      </c>
      <c r="C219" s="153">
        <v>37286.216</v>
      </c>
      <c r="D219" s="154">
        <v>23403.745599999998</v>
      </c>
      <c r="E219" s="154">
        <v>28447.5746</v>
      </c>
      <c r="F219" s="179">
        <v>47293.709199999998</v>
      </c>
      <c r="G219" s="154">
        <v>55445.244599999998</v>
      </c>
      <c r="H219" s="154">
        <v>40149.441500000001</v>
      </c>
      <c r="I219" s="155">
        <v>12.07</v>
      </c>
      <c r="J219" s="155">
        <v>0.52</v>
      </c>
      <c r="K219" s="155">
        <v>9.5299999999999994</v>
      </c>
      <c r="L219" s="155">
        <v>171.12190000000001</v>
      </c>
      <c r="M219" s="156" t="s">
        <v>111</v>
      </c>
      <c r="O219" s="158"/>
      <c r="P219" s="159"/>
      <c r="Q219" s="159"/>
      <c r="R219" s="160"/>
      <c r="S219" s="158"/>
      <c r="T219" s="158"/>
      <c r="U219" s="158"/>
    </row>
    <row r="220" spans="1:21" s="157" customFormat="1" ht="13.5" customHeight="1">
      <c r="A220" s="151" t="s">
        <v>324</v>
      </c>
      <c r="B220" s="152">
        <v>51.465000000000003</v>
      </c>
      <c r="C220" s="153">
        <v>43318.231500000002</v>
      </c>
      <c r="D220" s="154">
        <v>28836.573499999999</v>
      </c>
      <c r="E220" s="154">
        <v>35135.132799999999</v>
      </c>
      <c r="F220" s="179">
        <v>53714.962599999999</v>
      </c>
      <c r="G220" s="154">
        <v>69514.617700000003</v>
      </c>
      <c r="H220" s="154">
        <v>47425.480499999998</v>
      </c>
      <c r="I220" s="155">
        <v>15.73</v>
      </c>
      <c r="J220" s="155">
        <v>0.98</v>
      </c>
      <c r="K220" s="155">
        <v>10.64</v>
      </c>
      <c r="L220" s="155">
        <v>171.5641</v>
      </c>
      <c r="M220" s="156" t="s">
        <v>115</v>
      </c>
      <c r="O220" s="158"/>
      <c r="P220" s="159"/>
      <c r="Q220" s="159"/>
      <c r="R220" s="160"/>
      <c r="S220" s="158"/>
      <c r="T220" s="158"/>
      <c r="U220" s="158"/>
    </row>
    <row r="221" spans="1:21" s="157" customFormat="1" ht="13.5" customHeight="1">
      <c r="A221" s="165" t="s">
        <v>325</v>
      </c>
      <c r="B221" s="166">
        <v>23.4541</v>
      </c>
      <c r="C221" s="167">
        <v>41756.963799999998</v>
      </c>
      <c r="D221" s="168">
        <v>28836.573499999999</v>
      </c>
      <c r="E221" s="168">
        <v>34294.185799999999</v>
      </c>
      <c r="F221" s="179">
        <v>51629.648300000001</v>
      </c>
      <c r="G221" s="168">
        <v>64293.481</v>
      </c>
      <c r="H221" s="168">
        <v>45493.583200000001</v>
      </c>
      <c r="I221" s="169">
        <v>15.69</v>
      </c>
      <c r="J221" s="169">
        <v>0.76</v>
      </c>
      <c r="K221" s="169">
        <v>10.51</v>
      </c>
      <c r="L221" s="169">
        <v>171.78299999999999</v>
      </c>
      <c r="M221" s="170" t="s">
        <v>115</v>
      </c>
      <c r="O221" s="158"/>
      <c r="P221" s="159"/>
      <c r="Q221" s="159"/>
      <c r="R221" s="160"/>
      <c r="S221" s="158"/>
      <c r="T221" s="158"/>
      <c r="U221" s="158"/>
    </row>
    <row r="222" spans="1:21" s="157" customFormat="1" ht="13.5" customHeight="1">
      <c r="A222" s="165" t="s">
        <v>326</v>
      </c>
      <c r="B222" s="166">
        <v>7.0137</v>
      </c>
      <c r="C222" s="167">
        <v>43279.902699999999</v>
      </c>
      <c r="D222" s="168">
        <v>28842.7068</v>
      </c>
      <c r="E222" s="168">
        <v>35294.527900000001</v>
      </c>
      <c r="F222" s="179">
        <v>54459.781799999997</v>
      </c>
      <c r="G222" s="168">
        <v>69157.429699999993</v>
      </c>
      <c r="H222" s="168">
        <v>46756.072999999997</v>
      </c>
      <c r="I222" s="169">
        <v>16.940000000000001</v>
      </c>
      <c r="J222" s="169">
        <v>1</v>
      </c>
      <c r="K222" s="169">
        <v>11.18</v>
      </c>
      <c r="L222" s="169">
        <v>170.99789999999999</v>
      </c>
      <c r="M222" s="170" t="s">
        <v>115</v>
      </c>
      <c r="O222" s="158"/>
      <c r="P222" s="159"/>
      <c r="Q222" s="159"/>
      <c r="R222" s="160"/>
      <c r="S222" s="158"/>
      <c r="T222" s="158"/>
      <c r="U222" s="158"/>
    </row>
    <row r="223" spans="1:21" s="157" customFormat="1" ht="13.5" customHeight="1">
      <c r="A223" s="165" t="s">
        <v>327</v>
      </c>
      <c r="B223" s="166">
        <v>10.0352</v>
      </c>
      <c r="C223" s="167">
        <v>42464.418299999998</v>
      </c>
      <c r="D223" s="168">
        <v>27500.9002</v>
      </c>
      <c r="E223" s="168">
        <v>34647.691599999998</v>
      </c>
      <c r="F223" s="179">
        <v>53700.094400000002</v>
      </c>
      <c r="G223" s="168">
        <v>73878.6682</v>
      </c>
      <c r="H223" s="168">
        <v>47691.903400000003</v>
      </c>
      <c r="I223" s="169">
        <v>14.59</v>
      </c>
      <c r="J223" s="169">
        <v>0.84</v>
      </c>
      <c r="K223" s="169">
        <v>9.98</v>
      </c>
      <c r="L223" s="169">
        <v>171.8338</v>
      </c>
      <c r="M223" s="170" t="s">
        <v>115</v>
      </c>
      <c r="O223" s="158"/>
      <c r="P223" s="159"/>
      <c r="Q223" s="159"/>
      <c r="R223" s="160"/>
      <c r="S223" s="158"/>
      <c r="T223" s="158"/>
      <c r="U223" s="158"/>
    </row>
    <row r="224" spans="1:21" s="157" customFormat="1" ht="13.5" customHeight="1">
      <c r="A224" s="151" t="s">
        <v>328</v>
      </c>
      <c r="B224" s="152">
        <v>1.6133</v>
      </c>
      <c r="C224" s="153">
        <v>35875.829400000002</v>
      </c>
      <c r="D224" s="154">
        <v>27357.5733</v>
      </c>
      <c r="E224" s="154">
        <v>30086.997200000002</v>
      </c>
      <c r="F224" s="179">
        <v>45865.426500000001</v>
      </c>
      <c r="G224" s="154">
        <v>51116.637199999997</v>
      </c>
      <c r="H224" s="154">
        <v>39176.081100000003</v>
      </c>
      <c r="I224" s="155">
        <v>12.45</v>
      </c>
      <c r="J224" s="155">
        <v>1.21</v>
      </c>
      <c r="K224" s="155">
        <v>10.19</v>
      </c>
      <c r="L224" s="155">
        <v>172.56809999999999</v>
      </c>
      <c r="M224" s="156" t="s">
        <v>115</v>
      </c>
      <c r="O224" s="158"/>
      <c r="P224" s="159"/>
      <c r="Q224" s="159"/>
      <c r="R224" s="160"/>
      <c r="S224" s="158"/>
      <c r="T224" s="158"/>
      <c r="U224" s="158"/>
    </row>
    <row r="225" spans="1:21" s="157" customFormat="1" ht="13.5" customHeight="1">
      <c r="A225" s="151" t="s">
        <v>329</v>
      </c>
      <c r="B225" s="152">
        <v>1.0584</v>
      </c>
      <c r="C225" s="153">
        <v>34984.908799999997</v>
      </c>
      <c r="D225" s="154">
        <v>19244.1793</v>
      </c>
      <c r="E225" s="154">
        <v>25505.5291</v>
      </c>
      <c r="F225" s="179">
        <v>55430.813800000004</v>
      </c>
      <c r="G225" s="154">
        <v>84475.34</v>
      </c>
      <c r="H225" s="154">
        <v>44946.718000000001</v>
      </c>
      <c r="I225" s="155">
        <v>11.37</v>
      </c>
      <c r="J225" s="155">
        <v>2.67</v>
      </c>
      <c r="K225" s="155">
        <v>9.77</v>
      </c>
      <c r="L225" s="155">
        <v>171.25450000000001</v>
      </c>
      <c r="M225" s="156" t="s">
        <v>155</v>
      </c>
      <c r="O225" s="158"/>
      <c r="P225" s="159"/>
      <c r="Q225" s="159"/>
      <c r="R225" s="160"/>
      <c r="S225" s="158"/>
      <c r="T225" s="158"/>
      <c r="U225" s="158"/>
    </row>
    <row r="226" spans="1:21" s="157" customFormat="1" ht="13.5" customHeight="1">
      <c r="A226" s="151" t="s">
        <v>330</v>
      </c>
      <c r="B226" s="152">
        <v>5.1984000000000004</v>
      </c>
      <c r="C226" s="153">
        <v>39028.265399999997</v>
      </c>
      <c r="D226" s="154">
        <v>29577.798200000001</v>
      </c>
      <c r="E226" s="154">
        <v>34213.716999999997</v>
      </c>
      <c r="F226" s="179">
        <v>43748.462500000001</v>
      </c>
      <c r="G226" s="154">
        <v>47942.6993</v>
      </c>
      <c r="H226" s="154">
        <v>39054.268799999998</v>
      </c>
      <c r="I226" s="155">
        <v>14.75</v>
      </c>
      <c r="J226" s="155">
        <v>2.04</v>
      </c>
      <c r="K226" s="155">
        <v>10.84</v>
      </c>
      <c r="L226" s="155">
        <v>171.84739999999999</v>
      </c>
      <c r="M226" s="156" t="s">
        <v>115</v>
      </c>
      <c r="O226" s="158"/>
      <c r="P226" s="159"/>
      <c r="Q226" s="159"/>
      <c r="R226" s="160"/>
      <c r="S226" s="158"/>
      <c r="T226" s="158"/>
      <c r="U226" s="158"/>
    </row>
    <row r="227" spans="1:21" s="157" customFormat="1" ht="13.5" customHeight="1">
      <c r="A227" s="151" t="s">
        <v>331</v>
      </c>
      <c r="B227" s="152">
        <v>0.9829</v>
      </c>
      <c r="C227" s="153">
        <v>27365.925899999998</v>
      </c>
      <c r="D227" s="154">
        <v>19195.4931</v>
      </c>
      <c r="E227" s="154">
        <v>22008.7012</v>
      </c>
      <c r="F227" s="179">
        <v>38296.3482</v>
      </c>
      <c r="G227" s="154">
        <v>41516.799500000001</v>
      </c>
      <c r="H227" s="154">
        <v>29760.3887</v>
      </c>
      <c r="I227" s="155">
        <v>10.41</v>
      </c>
      <c r="J227" s="155">
        <v>0.52</v>
      </c>
      <c r="K227" s="155">
        <v>10.15</v>
      </c>
      <c r="L227" s="155">
        <v>173.2534</v>
      </c>
      <c r="M227" s="156" t="s">
        <v>155</v>
      </c>
      <c r="O227" s="158"/>
      <c r="P227" s="159"/>
      <c r="Q227" s="159"/>
      <c r="R227" s="160"/>
      <c r="S227" s="158"/>
      <c r="T227" s="158"/>
      <c r="U227" s="158"/>
    </row>
    <row r="228" spans="1:21" s="157" customFormat="1" ht="13.5" customHeight="1">
      <c r="A228" s="151" t="s">
        <v>332</v>
      </c>
      <c r="B228" s="152">
        <v>0.93869999999999998</v>
      </c>
      <c r="C228" s="153">
        <v>35972.9709</v>
      </c>
      <c r="D228" s="154">
        <v>27381.6836</v>
      </c>
      <c r="E228" s="154">
        <v>32998.770299999996</v>
      </c>
      <c r="F228" s="179">
        <v>44630.160900000003</v>
      </c>
      <c r="G228" s="154">
        <v>53103.236499999999</v>
      </c>
      <c r="H228" s="154">
        <v>39931.069499999998</v>
      </c>
      <c r="I228" s="155">
        <v>15.06</v>
      </c>
      <c r="J228" s="155">
        <v>1.02</v>
      </c>
      <c r="K228" s="155">
        <v>9.3000000000000007</v>
      </c>
      <c r="L228" s="155">
        <v>175.54329999999999</v>
      </c>
      <c r="M228" s="156" t="s">
        <v>111</v>
      </c>
      <c r="O228" s="158"/>
      <c r="P228" s="159"/>
      <c r="Q228" s="159"/>
      <c r="R228" s="160"/>
      <c r="S228" s="158"/>
      <c r="T228" s="158"/>
      <c r="U228" s="158"/>
    </row>
    <row r="229" spans="1:21" s="157" customFormat="1" ht="13.5" customHeight="1">
      <c r="A229" s="151" t="s">
        <v>333</v>
      </c>
      <c r="B229" s="152">
        <v>0.25440000000000002</v>
      </c>
      <c r="C229" s="153">
        <v>37442.912700000001</v>
      </c>
      <c r="D229" s="154">
        <v>24161.284500000002</v>
      </c>
      <c r="E229" s="154">
        <v>30697.285599999999</v>
      </c>
      <c r="F229" s="179">
        <v>46296.927000000003</v>
      </c>
      <c r="G229" s="154">
        <v>56684.930399999997</v>
      </c>
      <c r="H229" s="154">
        <v>38923.348400000003</v>
      </c>
      <c r="I229" s="155">
        <v>10.96</v>
      </c>
      <c r="J229" s="155">
        <v>4.01</v>
      </c>
      <c r="K229" s="155">
        <v>10.09</v>
      </c>
      <c r="L229" s="155">
        <v>168.62459999999999</v>
      </c>
      <c r="M229" s="156" t="s">
        <v>115</v>
      </c>
      <c r="O229" s="158"/>
      <c r="P229" s="159"/>
      <c r="Q229" s="159"/>
      <c r="R229" s="160"/>
      <c r="S229" s="158"/>
      <c r="T229" s="158"/>
      <c r="U229" s="158"/>
    </row>
    <row r="230" spans="1:21" s="157" customFormat="1" ht="13.5" customHeight="1">
      <c r="A230" s="151" t="s">
        <v>334</v>
      </c>
      <c r="B230" s="152">
        <v>4.72</v>
      </c>
      <c r="C230" s="153">
        <v>33613.1371</v>
      </c>
      <c r="D230" s="154">
        <v>20389.723999999998</v>
      </c>
      <c r="E230" s="154">
        <v>26411.075700000001</v>
      </c>
      <c r="F230" s="179">
        <v>41629.651700000002</v>
      </c>
      <c r="G230" s="154">
        <v>52159.330199999997</v>
      </c>
      <c r="H230" s="154">
        <v>36143.259599999998</v>
      </c>
      <c r="I230" s="155">
        <v>13.66</v>
      </c>
      <c r="J230" s="155">
        <v>0.48</v>
      </c>
      <c r="K230" s="155">
        <v>9.4499999999999993</v>
      </c>
      <c r="L230" s="155">
        <v>170.69489999999999</v>
      </c>
      <c r="M230" s="156" t="s">
        <v>115</v>
      </c>
      <c r="O230" s="158"/>
      <c r="P230" s="159"/>
      <c r="Q230" s="159"/>
      <c r="R230" s="160"/>
      <c r="S230" s="158"/>
      <c r="T230" s="158"/>
      <c r="U230" s="158"/>
    </row>
    <row r="231" spans="1:21" s="157" customFormat="1" ht="13.5" customHeight="1">
      <c r="A231" s="165" t="s">
        <v>335</v>
      </c>
      <c r="B231" s="166">
        <v>4.0330000000000004</v>
      </c>
      <c r="C231" s="167">
        <v>33384.400000000001</v>
      </c>
      <c r="D231" s="168">
        <v>20389.723999999998</v>
      </c>
      <c r="E231" s="168">
        <v>25760.636900000001</v>
      </c>
      <c r="F231" s="179">
        <v>40403.809699999998</v>
      </c>
      <c r="G231" s="168">
        <v>50757.884700000002</v>
      </c>
      <c r="H231" s="168">
        <v>35318.562400000003</v>
      </c>
      <c r="I231" s="169">
        <v>12.46</v>
      </c>
      <c r="J231" s="169">
        <v>0.21</v>
      </c>
      <c r="K231" s="169">
        <v>9.3800000000000008</v>
      </c>
      <c r="L231" s="169">
        <v>170.62479999999999</v>
      </c>
      <c r="M231" s="170" t="s">
        <v>115</v>
      </c>
      <c r="O231" s="158"/>
      <c r="P231" s="159"/>
      <c r="Q231" s="159"/>
      <c r="R231" s="160"/>
      <c r="S231" s="158"/>
      <c r="T231" s="158"/>
      <c r="U231" s="158"/>
    </row>
    <row r="232" spans="1:21" s="157" customFormat="1" ht="13.5" customHeight="1">
      <c r="A232" s="151" t="s">
        <v>336</v>
      </c>
      <c r="B232" s="152">
        <v>1.4926999999999999</v>
      </c>
      <c r="C232" s="153">
        <v>41569.081200000001</v>
      </c>
      <c r="D232" s="154">
        <v>24807.583299999998</v>
      </c>
      <c r="E232" s="154">
        <v>33024.456200000001</v>
      </c>
      <c r="F232" s="179">
        <v>55573.650300000001</v>
      </c>
      <c r="G232" s="154">
        <v>66805.418799999999</v>
      </c>
      <c r="H232" s="154">
        <v>46209.406300000002</v>
      </c>
      <c r="I232" s="155">
        <v>10.210000000000001</v>
      </c>
      <c r="J232" s="155">
        <v>4.4800000000000004</v>
      </c>
      <c r="K232" s="155">
        <v>8.69</v>
      </c>
      <c r="L232" s="155">
        <v>175.3792</v>
      </c>
      <c r="M232" s="156" t="s">
        <v>115</v>
      </c>
      <c r="O232" s="158"/>
      <c r="P232" s="159"/>
      <c r="Q232" s="159"/>
      <c r="R232" s="160"/>
      <c r="S232" s="158"/>
      <c r="T232" s="158"/>
      <c r="U232" s="158"/>
    </row>
    <row r="233" spans="1:21" s="157" customFormat="1" ht="13.5" customHeight="1">
      <c r="A233" s="151" t="s">
        <v>337</v>
      </c>
      <c r="B233" s="152">
        <v>0.217</v>
      </c>
      <c r="C233" s="153">
        <v>43099.021699999998</v>
      </c>
      <c r="D233" s="154">
        <v>23948.918600000001</v>
      </c>
      <c r="E233" s="154">
        <v>35231.254099999998</v>
      </c>
      <c r="F233" s="179">
        <v>48005.655200000001</v>
      </c>
      <c r="G233" s="154">
        <v>53816.837399999997</v>
      </c>
      <c r="H233" s="154">
        <v>41370.4018</v>
      </c>
      <c r="I233" s="155">
        <v>14.38</v>
      </c>
      <c r="J233" s="155">
        <v>3.81</v>
      </c>
      <c r="K233" s="155">
        <v>10.38</v>
      </c>
      <c r="L233" s="155">
        <v>172.72219999999999</v>
      </c>
      <c r="M233" s="156" t="s">
        <v>115</v>
      </c>
      <c r="O233" s="158"/>
      <c r="P233" s="159"/>
      <c r="Q233" s="159"/>
      <c r="R233" s="160"/>
      <c r="S233" s="158"/>
      <c r="T233" s="158"/>
      <c r="U233" s="158"/>
    </row>
    <row r="234" spans="1:21" s="157" customFormat="1" ht="13.5" customHeight="1">
      <c r="A234" s="151" t="s">
        <v>338</v>
      </c>
      <c r="B234" s="152">
        <v>18.061399999999999</v>
      </c>
      <c r="C234" s="153">
        <v>51830.629300000001</v>
      </c>
      <c r="D234" s="154">
        <v>26069.333699999999</v>
      </c>
      <c r="E234" s="154">
        <v>38334.7304</v>
      </c>
      <c r="F234" s="179">
        <v>69655.111399999994</v>
      </c>
      <c r="G234" s="154">
        <v>94303.69</v>
      </c>
      <c r="H234" s="154">
        <v>57876.330800000003</v>
      </c>
      <c r="I234" s="155">
        <v>15.19</v>
      </c>
      <c r="J234" s="155">
        <v>2.97</v>
      </c>
      <c r="K234" s="155">
        <v>10.09</v>
      </c>
      <c r="L234" s="155">
        <v>173.17939999999999</v>
      </c>
      <c r="M234" s="156" t="s">
        <v>115</v>
      </c>
      <c r="O234" s="158"/>
      <c r="P234" s="159"/>
      <c r="Q234" s="159"/>
      <c r="R234" s="160"/>
      <c r="S234" s="158"/>
      <c r="T234" s="158"/>
      <c r="U234" s="158"/>
    </row>
    <row r="235" spans="1:21" s="157" customFormat="1" ht="13.5" customHeight="1">
      <c r="A235" s="151" t="s">
        <v>339</v>
      </c>
      <c r="B235" s="152">
        <v>10.216200000000001</v>
      </c>
      <c r="C235" s="153">
        <v>54903.603999999999</v>
      </c>
      <c r="D235" s="154">
        <v>32842.334999999999</v>
      </c>
      <c r="E235" s="154">
        <v>41923.689400000003</v>
      </c>
      <c r="F235" s="179">
        <v>73866.339000000007</v>
      </c>
      <c r="G235" s="154">
        <v>98900.817599999995</v>
      </c>
      <c r="H235" s="154">
        <v>62201.949399999998</v>
      </c>
      <c r="I235" s="155">
        <v>11.59</v>
      </c>
      <c r="J235" s="155">
        <v>3.35</v>
      </c>
      <c r="K235" s="155">
        <v>10.99</v>
      </c>
      <c r="L235" s="155">
        <v>172.71010000000001</v>
      </c>
      <c r="M235" s="156" t="s">
        <v>115</v>
      </c>
      <c r="O235" s="158"/>
      <c r="P235" s="159"/>
      <c r="Q235" s="159"/>
      <c r="R235" s="160"/>
      <c r="S235" s="158"/>
      <c r="T235" s="158"/>
      <c r="U235" s="158"/>
    </row>
    <row r="236" spans="1:21" s="157" customFormat="1" ht="13.5" customHeight="1">
      <c r="A236" s="151" t="s">
        <v>340</v>
      </c>
      <c r="B236" s="152">
        <v>11.388199999999999</v>
      </c>
      <c r="C236" s="153">
        <v>49765.718000000001</v>
      </c>
      <c r="D236" s="154">
        <v>28061.480899999999</v>
      </c>
      <c r="E236" s="154">
        <v>38397.233399999997</v>
      </c>
      <c r="F236" s="179">
        <v>67753.989300000001</v>
      </c>
      <c r="G236" s="154">
        <v>87324.136899999998</v>
      </c>
      <c r="H236" s="154">
        <v>54784.327499999999</v>
      </c>
      <c r="I236" s="155">
        <v>15.1</v>
      </c>
      <c r="J236" s="155">
        <v>2.87</v>
      </c>
      <c r="K236" s="155">
        <v>10.02</v>
      </c>
      <c r="L236" s="155">
        <v>172.18729999999999</v>
      </c>
      <c r="M236" s="156" t="s">
        <v>115</v>
      </c>
      <c r="O236" s="158"/>
      <c r="P236" s="159"/>
      <c r="Q236" s="159"/>
      <c r="R236" s="160"/>
      <c r="S236" s="158"/>
      <c r="T236" s="158"/>
      <c r="U236" s="158"/>
    </row>
    <row r="237" spans="1:21" s="157" customFormat="1" ht="13.5" customHeight="1">
      <c r="A237" s="151" t="s">
        <v>341</v>
      </c>
      <c r="B237" s="152">
        <v>1.1096999999999999</v>
      </c>
      <c r="C237" s="153">
        <v>43807.607199999999</v>
      </c>
      <c r="D237" s="154">
        <v>29404.228899999998</v>
      </c>
      <c r="E237" s="154">
        <v>36600.619700000003</v>
      </c>
      <c r="F237" s="179">
        <v>59613.1175</v>
      </c>
      <c r="G237" s="154">
        <v>83906.872900000002</v>
      </c>
      <c r="H237" s="154">
        <v>55192.242299999998</v>
      </c>
      <c r="I237" s="155">
        <v>12.68</v>
      </c>
      <c r="J237" s="155">
        <v>0.46</v>
      </c>
      <c r="K237" s="155">
        <v>10.97</v>
      </c>
      <c r="L237" s="155">
        <v>172.37719999999999</v>
      </c>
      <c r="M237" s="156" t="s">
        <v>111</v>
      </c>
      <c r="O237" s="158"/>
      <c r="P237" s="159"/>
      <c r="Q237" s="159"/>
      <c r="R237" s="160"/>
      <c r="S237" s="158"/>
      <c r="T237" s="158"/>
      <c r="U237" s="158"/>
    </row>
    <row r="238" spans="1:21" s="157" customFormat="1" ht="13.5" customHeight="1">
      <c r="A238" s="151" t="s">
        <v>342</v>
      </c>
      <c r="B238" s="152">
        <v>1.7599</v>
      </c>
      <c r="C238" s="153">
        <v>45210.538999999997</v>
      </c>
      <c r="D238" s="154">
        <v>27195.312900000001</v>
      </c>
      <c r="E238" s="154">
        <v>36318.452100000002</v>
      </c>
      <c r="F238" s="179">
        <v>52820.284399999997</v>
      </c>
      <c r="G238" s="154">
        <v>62300.125399999997</v>
      </c>
      <c r="H238" s="154">
        <v>45729.6927</v>
      </c>
      <c r="I238" s="155">
        <v>10.33</v>
      </c>
      <c r="J238" s="155">
        <v>6.73</v>
      </c>
      <c r="K238" s="155">
        <v>10.79</v>
      </c>
      <c r="L238" s="155">
        <v>170.34309999999999</v>
      </c>
      <c r="M238" s="156" t="s">
        <v>115</v>
      </c>
      <c r="O238" s="158"/>
      <c r="P238" s="159"/>
      <c r="Q238" s="159"/>
      <c r="R238" s="160"/>
      <c r="S238" s="158"/>
      <c r="T238" s="158"/>
      <c r="U238" s="158"/>
    </row>
    <row r="239" spans="1:21" s="157" customFormat="1" ht="13.5" customHeight="1">
      <c r="A239" s="151" t="s">
        <v>343</v>
      </c>
      <c r="B239" s="152">
        <v>3.4887999999999999</v>
      </c>
      <c r="C239" s="153">
        <v>43014.008600000001</v>
      </c>
      <c r="D239" s="154">
        <v>29070.786</v>
      </c>
      <c r="E239" s="154">
        <v>35788.328399999999</v>
      </c>
      <c r="F239" s="179">
        <v>54282.163399999998</v>
      </c>
      <c r="G239" s="154">
        <v>68858.855100000001</v>
      </c>
      <c r="H239" s="154">
        <v>46992.345699999998</v>
      </c>
      <c r="I239" s="155">
        <v>16.43</v>
      </c>
      <c r="J239" s="155">
        <v>3.22</v>
      </c>
      <c r="K239" s="155">
        <v>9.5</v>
      </c>
      <c r="L239" s="155">
        <v>173.29050000000001</v>
      </c>
      <c r="M239" s="156" t="s">
        <v>115</v>
      </c>
      <c r="O239" s="158"/>
      <c r="P239" s="159"/>
      <c r="Q239" s="159"/>
      <c r="R239" s="160"/>
      <c r="S239" s="158"/>
      <c r="T239" s="158"/>
      <c r="U239" s="158"/>
    </row>
    <row r="240" spans="1:21" s="157" customFormat="1" ht="13.5" customHeight="1">
      <c r="A240" s="151" t="s">
        <v>344</v>
      </c>
      <c r="B240" s="152">
        <v>81.790400000000005</v>
      </c>
      <c r="C240" s="153">
        <v>29142.5209</v>
      </c>
      <c r="D240" s="154">
        <v>18509.8246</v>
      </c>
      <c r="E240" s="154">
        <v>22052.201000000001</v>
      </c>
      <c r="F240" s="179">
        <v>37091.412499999999</v>
      </c>
      <c r="G240" s="154">
        <v>46163.284</v>
      </c>
      <c r="H240" s="154">
        <v>31652.831300000002</v>
      </c>
      <c r="I240" s="155">
        <v>11.68</v>
      </c>
      <c r="J240" s="155">
        <v>0.54</v>
      </c>
      <c r="K240" s="155">
        <v>9.5500000000000007</v>
      </c>
      <c r="L240" s="155">
        <v>171.45660000000001</v>
      </c>
      <c r="M240" s="156" t="s">
        <v>115</v>
      </c>
      <c r="O240" s="158"/>
      <c r="P240" s="159"/>
      <c r="Q240" s="159"/>
      <c r="R240" s="160"/>
      <c r="S240" s="158"/>
      <c r="T240" s="158"/>
      <c r="U240" s="158"/>
    </row>
    <row r="241" spans="1:21" s="157" customFormat="1" ht="13.5" customHeight="1">
      <c r="A241" s="151" t="s">
        <v>345</v>
      </c>
      <c r="B241" s="152">
        <v>15.270099999999999</v>
      </c>
      <c r="C241" s="153">
        <v>34119.127699999997</v>
      </c>
      <c r="D241" s="154">
        <v>20817.25</v>
      </c>
      <c r="E241" s="154">
        <v>25973.0409</v>
      </c>
      <c r="F241" s="179">
        <v>43614.2664</v>
      </c>
      <c r="G241" s="154">
        <v>53463.695800000001</v>
      </c>
      <c r="H241" s="154">
        <v>36414.523500000003</v>
      </c>
      <c r="I241" s="155">
        <v>13.39</v>
      </c>
      <c r="J241" s="155">
        <v>0.92</v>
      </c>
      <c r="K241" s="155">
        <v>10.27</v>
      </c>
      <c r="L241" s="155">
        <v>171.59450000000001</v>
      </c>
      <c r="M241" s="156" t="s">
        <v>115</v>
      </c>
      <c r="O241" s="158"/>
      <c r="P241" s="159"/>
      <c r="Q241" s="159"/>
      <c r="R241" s="160"/>
      <c r="S241" s="158"/>
      <c r="T241" s="158"/>
      <c r="U241" s="158"/>
    </row>
    <row r="242" spans="1:21" s="157" customFormat="1" ht="13.5" customHeight="1">
      <c r="A242" s="151" t="s">
        <v>346</v>
      </c>
      <c r="B242" s="152">
        <v>0.25729999999999997</v>
      </c>
      <c r="C242" s="153">
        <v>34720.568399999996</v>
      </c>
      <c r="D242" s="154">
        <v>24021.762699999999</v>
      </c>
      <c r="E242" s="154">
        <v>30889.116600000001</v>
      </c>
      <c r="F242" s="179">
        <v>45050.611499999999</v>
      </c>
      <c r="G242" s="154">
        <v>51997.479500000001</v>
      </c>
      <c r="H242" s="154">
        <v>37989.415399999998</v>
      </c>
      <c r="I242" s="155">
        <v>11.15</v>
      </c>
      <c r="J242" s="155">
        <v>1.41</v>
      </c>
      <c r="K242" s="155">
        <v>11.87</v>
      </c>
      <c r="L242" s="155">
        <v>173.09049999999999</v>
      </c>
      <c r="M242" s="156" t="s">
        <v>111</v>
      </c>
      <c r="O242" s="158"/>
      <c r="P242" s="159"/>
      <c r="Q242" s="159"/>
      <c r="R242" s="160"/>
      <c r="S242" s="158"/>
      <c r="T242" s="158"/>
      <c r="U242" s="158"/>
    </row>
    <row r="243" spans="1:21" s="157" customFormat="1" ht="13.5" customHeight="1">
      <c r="A243" s="151" t="s">
        <v>347</v>
      </c>
      <c r="B243" s="152">
        <v>2.7315</v>
      </c>
      <c r="C243" s="153">
        <v>37440.588400000001</v>
      </c>
      <c r="D243" s="154">
        <v>28385.793000000001</v>
      </c>
      <c r="E243" s="154">
        <v>31719.2657</v>
      </c>
      <c r="F243" s="179">
        <v>44451.399599999997</v>
      </c>
      <c r="G243" s="154">
        <v>53562.263800000001</v>
      </c>
      <c r="H243" s="154">
        <v>40157.124600000003</v>
      </c>
      <c r="I243" s="155">
        <v>15.21</v>
      </c>
      <c r="J243" s="155">
        <v>1.2</v>
      </c>
      <c r="K243" s="155">
        <v>10.75</v>
      </c>
      <c r="L243" s="155">
        <v>171.84809999999999</v>
      </c>
      <c r="M243" s="156" t="s">
        <v>115</v>
      </c>
      <c r="O243" s="158"/>
      <c r="P243" s="159"/>
      <c r="Q243" s="159"/>
      <c r="R243" s="160"/>
      <c r="S243" s="158"/>
      <c r="T243" s="158"/>
      <c r="U243" s="158"/>
    </row>
    <row r="244" spans="1:21" s="157" customFormat="1" ht="13.5" customHeight="1">
      <c r="A244" s="151" t="s">
        <v>348</v>
      </c>
      <c r="B244" s="152">
        <v>7.1079999999999997</v>
      </c>
      <c r="C244" s="153">
        <v>29454.092000000001</v>
      </c>
      <c r="D244" s="154">
        <v>25276.2886</v>
      </c>
      <c r="E244" s="154">
        <v>27779.699799999999</v>
      </c>
      <c r="F244" s="179">
        <v>32668.893899999999</v>
      </c>
      <c r="G244" s="154">
        <v>36796.274400000002</v>
      </c>
      <c r="H244" s="154">
        <v>30675.2988</v>
      </c>
      <c r="I244" s="155">
        <v>13.71</v>
      </c>
      <c r="J244" s="155">
        <v>1.59</v>
      </c>
      <c r="K244" s="155">
        <v>10.19</v>
      </c>
      <c r="L244" s="155">
        <v>171.24799999999999</v>
      </c>
      <c r="M244" s="156" t="s">
        <v>248</v>
      </c>
      <c r="O244" s="158"/>
      <c r="P244" s="159"/>
      <c r="Q244" s="159"/>
      <c r="R244" s="160"/>
      <c r="S244" s="158"/>
      <c r="T244" s="158"/>
      <c r="U244" s="158"/>
    </row>
    <row r="245" spans="1:21" s="157" customFormat="1" ht="13.5" customHeight="1">
      <c r="A245" s="151" t="s">
        <v>349</v>
      </c>
      <c r="B245" s="152">
        <v>3.7097000000000002</v>
      </c>
      <c r="C245" s="153">
        <v>31702.1603</v>
      </c>
      <c r="D245" s="154">
        <v>17914.048200000001</v>
      </c>
      <c r="E245" s="154">
        <v>25292.982899999999</v>
      </c>
      <c r="F245" s="179">
        <v>46553.900800000003</v>
      </c>
      <c r="G245" s="154">
        <v>60185.422500000001</v>
      </c>
      <c r="H245" s="154">
        <v>37386.563999999998</v>
      </c>
      <c r="I245" s="155">
        <v>19.649999999999999</v>
      </c>
      <c r="J245" s="155">
        <v>7.66</v>
      </c>
      <c r="K245" s="155">
        <v>8.7799999999999994</v>
      </c>
      <c r="L245" s="155">
        <v>167.2764</v>
      </c>
      <c r="M245" s="156" t="s">
        <v>111</v>
      </c>
      <c r="O245" s="158"/>
      <c r="P245" s="159"/>
      <c r="Q245" s="159"/>
      <c r="R245" s="160"/>
      <c r="S245" s="158"/>
      <c r="T245" s="158"/>
      <c r="U245" s="158"/>
    </row>
    <row r="246" spans="1:21" s="157" customFormat="1" ht="13.5" customHeight="1">
      <c r="A246" s="165" t="s">
        <v>350</v>
      </c>
      <c r="B246" s="166">
        <v>0.88009999999999999</v>
      </c>
      <c r="C246" s="167">
        <v>27968.9768</v>
      </c>
      <c r="D246" s="168">
        <v>24464.393899999999</v>
      </c>
      <c r="E246" s="168">
        <v>26050.565500000001</v>
      </c>
      <c r="F246" s="179">
        <v>30569.429400000001</v>
      </c>
      <c r="G246" s="168">
        <v>34135.801500000001</v>
      </c>
      <c r="H246" s="168">
        <v>29316.516899999999</v>
      </c>
      <c r="I246" s="169">
        <v>23.74</v>
      </c>
      <c r="J246" s="169">
        <v>4.83</v>
      </c>
      <c r="K246" s="169">
        <v>10.029999999999999</v>
      </c>
      <c r="L246" s="169">
        <v>171.71420000000001</v>
      </c>
      <c r="M246" s="170" t="s">
        <v>115</v>
      </c>
      <c r="O246" s="158"/>
      <c r="P246" s="159"/>
      <c r="Q246" s="159"/>
      <c r="R246" s="160"/>
      <c r="S246" s="158"/>
      <c r="T246" s="158"/>
      <c r="U246" s="158"/>
    </row>
    <row r="247" spans="1:21" s="157" customFormat="1" ht="13.5" customHeight="1">
      <c r="A247" s="151" t="s">
        <v>351</v>
      </c>
      <c r="B247" s="152">
        <v>1.7354000000000001</v>
      </c>
      <c r="C247" s="153">
        <v>38771.134899999997</v>
      </c>
      <c r="D247" s="154">
        <v>24138.424200000001</v>
      </c>
      <c r="E247" s="154">
        <v>31961.8583</v>
      </c>
      <c r="F247" s="179">
        <v>50015.668899999997</v>
      </c>
      <c r="G247" s="154">
        <v>62264.350200000001</v>
      </c>
      <c r="H247" s="154">
        <v>42347.778200000001</v>
      </c>
      <c r="I247" s="155">
        <v>15.99</v>
      </c>
      <c r="J247" s="155">
        <v>0.37</v>
      </c>
      <c r="K247" s="155">
        <v>11.92</v>
      </c>
      <c r="L247" s="155">
        <v>171.91630000000001</v>
      </c>
      <c r="M247" s="156" t="s">
        <v>111</v>
      </c>
      <c r="O247" s="158"/>
      <c r="P247" s="159"/>
      <c r="Q247" s="159"/>
      <c r="R247" s="160"/>
      <c r="S247" s="158"/>
      <c r="T247" s="158"/>
      <c r="U247" s="158"/>
    </row>
    <row r="248" spans="1:21" s="157" customFormat="1" ht="13.5" customHeight="1">
      <c r="A248" s="151" t="s">
        <v>352</v>
      </c>
      <c r="B248" s="152">
        <v>2.5015999999999998</v>
      </c>
      <c r="C248" s="153">
        <v>28009.8033</v>
      </c>
      <c r="D248" s="154">
        <v>17372.004099999998</v>
      </c>
      <c r="E248" s="154">
        <v>20810.505499999999</v>
      </c>
      <c r="F248" s="179">
        <v>39665.590300000003</v>
      </c>
      <c r="G248" s="154">
        <v>54652.473700000002</v>
      </c>
      <c r="H248" s="154">
        <v>32852.732300000003</v>
      </c>
      <c r="I248" s="155">
        <v>19.86</v>
      </c>
      <c r="J248" s="155">
        <v>1.0900000000000001</v>
      </c>
      <c r="K248" s="155">
        <v>10.25</v>
      </c>
      <c r="L248" s="155">
        <v>172.2996</v>
      </c>
      <c r="M248" s="156" t="s">
        <v>111</v>
      </c>
      <c r="O248" s="158"/>
      <c r="P248" s="159"/>
      <c r="Q248" s="159"/>
      <c r="R248" s="160"/>
      <c r="S248" s="158"/>
      <c r="T248" s="158"/>
      <c r="U248" s="158"/>
    </row>
    <row r="249" spans="1:21" s="157" customFormat="1" ht="13.5" customHeight="1">
      <c r="A249" s="165" t="s">
        <v>353</v>
      </c>
      <c r="B249" s="166">
        <v>1.7548999999999999</v>
      </c>
      <c r="C249" s="167">
        <v>32317.629199999999</v>
      </c>
      <c r="D249" s="168">
        <v>20354.640800000001</v>
      </c>
      <c r="E249" s="168">
        <v>23483.046300000002</v>
      </c>
      <c r="F249" s="179">
        <v>42589.571199999998</v>
      </c>
      <c r="G249" s="168">
        <v>55218.6708</v>
      </c>
      <c r="H249" s="168">
        <v>35227.626799999998</v>
      </c>
      <c r="I249" s="169">
        <v>24.2</v>
      </c>
      <c r="J249" s="169">
        <v>1.31</v>
      </c>
      <c r="K249" s="169">
        <v>9.69</v>
      </c>
      <c r="L249" s="169">
        <v>171.84690000000001</v>
      </c>
      <c r="M249" s="170" t="s">
        <v>111</v>
      </c>
      <c r="O249" s="158"/>
      <c r="P249" s="159"/>
      <c r="Q249" s="159"/>
      <c r="R249" s="160"/>
      <c r="S249" s="158"/>
      <c r="T249" s="158"/>
      <c r="U249" s="158"/>
    </row>
    <row r="250" spans="1:21" s="157" customFormat="1" ht="13.5" customHeight="1">
      <c r="A250" s="151" t="s">
        <v>354</v>
      </c>
      <c r="B250" s="152">
        <v>18.709199999999999</v>
      </c>
      <c r="C250" s="153">
        <v>37027.097900000001</v>
      </c>
      <c r="D250" s="154">
        <v>25493.142400000001</v>
      </c>
      <c r="E250" s="154">
        <v>30244.43</v>
      </c>
      <c r="F250" s="179">
        <v>46245.5962</v>
      </c>
      <c r="G250" s="154">
        <v>56505.210899999998</v>
      </c>
      <c r="H250" s="154">
        <v>39789.571100000001</v>
      </c>
      <c r="I250" s="155">
        <v>16.2</v>
      </c>
      <c r="J250" s="155">
        <v>2.1800000000000002</v>
      </c>
      <c r="K250" s="155">
        <v>11.2</v>
      </c>
      <c r="L250" s="155">
        <v>172.2063</v>
      </c>
      <c r="M250" s="156" t="s">
        <v>115</v>
      </c>
      <c r="O250" s="158"/>
      <c r="P250" s="159"/>
      <c r="Q250" s="159"/>
      <c r="R250" s="160"/>
      <c r="S250" s="158"/>
      <c r="T250" s="158"/>
      <c r="U250" s="158"/>
    </row>
    <row r="251" spans="1:21" s="157" customFormat="1" ht="13.5" customHeight="1">
      <c r="A251" s="151" t="s">
        <v>355</v>
      </c>
      <c r="B251" s="152">
        <v>1.1588000000000001</v>
      </c>
      <c r="C251" s="153">
        <v>35689.223299999998</v>
      </c>
      <c r="D251" s="154">
        <v>26400.25</v>
      </c>
      <c r="E251" s="154">
        <v>30616.7395</v>
      </c>
      <c r="F251" s="179">
        <v>41549.800300000003</v>
      </c>
      <c r="G251" s="154">
        <v>52320.797899999998</v>
      </c>
      <c r="H251" s="154">
        <v>38068.072200000002</v>
      </c>
      <c r="I251" s="155">
        <v>16.25</v>
      </c>
      <c r="J251" s="155">
        <v>3.38</v>
      </c>
      <c r="K251" s="155">
        <v>10.41</v>
      </c>
      <c r="L251" s="155">
        <v>167.6198</v>
      </c>
      <c r="M251" s="156" t="s">
        <v>115</v>
      </c>
      <c r="O251" s="158"/>
      <c r="P251" s="159"/>
      <c r="Q251" s="159"/>
      <c r="R251" s="160"/>
      <c r="S251" s="158"/>
      <c r="T251" s="158"/>
      <c r="U251" s="158"/>
    </row>
    <row r="252" spans="1:21" s="157" customFormat="1" ht="13.5" customHeight="1">
      <c r="A252" s="151" t="s">
        <v>356</v>
      </c>
      <c r="B252" s="152">
        <v>5.5461</v>
      </c>
      <c r="C252" s="153">
        <v>30639.5108</v>
      </c>
      <c r="D252" s="154">
        <v>21591.395499999999</v>
      </c>
      <c r="E252" s="154">
        <v>26347.464599999999</v>
      </c>
      <c r="F252" s="179">
        <v>35817.358800000002</v>
      </c>
      <c r="G252" s="154">
        <v>41464.6034</v>
      </c>
      <c r="H252" s="154">
        <v>31393.6142</v>
      </c>
      <c r="I252" s="155">
        <v>9.2200000000000006</v>
      </c>
      <c r="J252" s="155">
        <v>6.81</v>
      </c>
      <c r="K252" s="155">
        <v>8.4600000000000009</v>
      </c>
      <c r="L252" s="155">
        <v>176.51060000000001</v>
      </c>
      <c r="M252" s="156" t="s">
        <v>115</v>
      </c>
      <c r="O252" s="158"/>
      <c r="P252" s="159"/>
      <c r="Q252" s="159"/>
      <c r="R252" s="160"/>
      <c r="S252" s="158"/>
      <c r="T252" s="158"/>
      <c r="U252" s="158"/>
    </row>
    <row r="253" spans="1:21" s="157" customFormat="1" ht="13.5" customHeight="1">
      <c r="A253" s="151" t="s">
        <v>357</v>
      </c>
      <c r="B253" s="152">
        <v>0.75339999999999996</v>
      </c>
      <c r="C253" s="153">
        <v>32520.974699999999</v>
      </c>
      <c r="D253" s="154">
        <v>27804.356899999999</v>
      </c>
      <c r="E253" s="154">
        <v>29329.459500000001</v>
      </c>
      <c r="F253" s="179">
        <v>39727.5458</v>
      </c>
      <c r="G253" s="154">
        <v>49903.112500000003</v>
      </c>
      <c r="H253" s="154">
        <v>35458.466999999997</v>
      </c>
      <c r="I253" s="155">
        <v>9.09</v>
      </c>
      <c r="J253" s="155">
        <v>5.93</v>
      </c>
      <c r="K253" s="155">
        <v>10.92</v>
      </c>
      <c r="L253" s="155">
        <v>172.8141</v>
      </c>
      <c r="M253" s="156" t="s">
        <v>115</v>
      </c>
      <c r="O253" s="158"/>
      <c r="P253" s="159"/>
      <c r="Q253" s="159"/>
      <c r="R253" s="160"/>
      <c r="S253" s="158"/>
      <c r="T253" s="158"/>
      <c r="U253" s="158"/>
    </row>
    <row r="254" spans="1:21" s="157" customFormat="1" ht="13.5" customHeight="1">
      <c r="A254" s="151" t="s">
        <v>358</v>
      </c>
      <c r="B254" s="152">
        <v>9.2800999999999991</v>
      </c>
      <c r="C254" s="153">
        <v>30024.666099999999</v>
      </c>
      <c r="D254" s="154">
        <v>19367.672500000001</v>
      </c>
      <c r="E254" s="154">
        <v>22787.237099999998</v>
      </c>
      <c r="F254" s="179">
        <v>37921.489800000003</v>
      </c>
      <c r="G254" s="154">
        <v>45135.020199999999</v>
      </c>
      <c r="H254" s="154">
        <v>31488.638299999999</v>
      </c>
      <c r="I254" s="155">
        <v>11.44</v>
      </c>
      <c r="J254" s="155">
        <v>2.36</v>
      </c>
      <c r="K254" s="155">
        <v>9.85</v>
      </c>
      <c r="L254" s="155">
        <v>172.20179999999999</v>
      </c>
      <c r="M254" s="156" t="s">
        <v>115</v>
      </c>
      <c r="O254" s="158"/>
      <c r="P254" s="159"/>
      <c r="Q254" s="159"/>
      <c r="R254" s="160"/>
      <c r="S254" s="158"/>
      <c r="T254" s="158"/>
      <c r="U254" s="158"/>
    </row>
    <row r="255" spans="1:21" s="157" customFormat="1" ht="13.5" customHeight="1">
      <c r="A255" s="151" t="s">
        <v>359</v>
      </c>
      <c r="B255" s="152">
        <v>40.415399999999998</v>
      </c>
      <c r="C255" s="153">
        <v>33573.7765</v>
      </c>
      <c r="D255" s="154">
        <v>20911.126</v>
      </c>
      <c r="E255" s="154">
        <v>26625.266299999999</v>
      </c>
      <c r="F255" s="179">
        <v>41005.4807</v>
      </c>
      <c r="G255" s="154">
        <v>51212.231</v>
      </c>
      <c r="H255" s="154">
        <v>35722.961000000003</v>
      </c>
      <c r="I255" s="155">
        <v>13.04</v>
      </c>
      <c r="J255" s="155">
        <v>0.44</v>
      </c>
      <c r="K255" s="155">
        <v>9.99</v>
      </c>
      <c r="L255" s="155">
        <v>170.99529999999999</v>
      </c>
      <c r="M255" s="156" t="s">
        <v>115</v>
      </c>
      <c r="O255" s="158"/>
      <c r="P255" s="159"/>
      <c r="Q255" s="159"/>
      <c r="R255" s="160"/>
      <c r="S255" s="158"/>
      <c r="T255" s="158"/>
      <c r="U255" s="158"/>
    </row>
    <row r="256" spans="1:21" s="157" customFormat="1" ht="13.5" customHeight="1">
      <c r="A256" s="165" t="s">
        <v>360</v>
      </c>
      <c r="B256" s="166">
        <v>26.596499999999999</v>
      </c>
      <c r="C256" s="167">
        <v>33387.082799999996</v>
      </c>
      <c r="D256" s="168">
        <v>20659.904900000001</v>
      </c>
      <c r="E256" s="168">
        <v>26390.074499999999</v>
      </c>
      <c r="F256" s="179">
        <v>40920.673799999997</v>
      </c>
      <c r="G256" s="168">
        <v>51185.105199999998</v>
      </c>
      <c r="H256" s="168">
        <v>35563.9113</v>
      </c>
      <c r="I256" s="169">
        <v>12.98</v>
      </c>
      <c r="J256" s="169">
        <v>0.34</v>
      </c>
      <c r="K256" s="169">
        <v>9.85</v>
      </c>
      <c r="L256" s="169">
        <v>170.6687</v>
      </c>
      <c r="M256" s="170" t="s">
        <v>115</v>
      </c>
      <c r="O256" s="158"/>
      <c r="P256" s="159"/>
      <c r="Q256" s="159"/>
      <c r="R256" s="160"/>
      <c r="S256" s="158"/>
      <c r="T256" s="158"/>
      <c r="U256" s="158"/>
    </row>
    <row r="257" spans="1:21" s="157" customFormat="1" ht="13.5" customHeight="1">
      <c r="A257" s="165" t="s">
        <v>361</v>
      </c>
      <c r="B257" s="166">
        <v>2.2906</v>
      </c>
      <c r="C257" s="167">
        <v>38629.265700000004</v>
      </c>
      <c r="D257" s="168">
        <v>26066.563900000001</v>
      </c>
      <c r="E257" s="168">
        <v>32330.53</v>
      </c>
      <c r="F257" s="179">
        <v>46729.805999999997</v>
      </c>
      <c r="G257" s="168">
        <v>55981.107199999999</v>
      </c>
      <c r="H257" s="168">
        <v>41099.827499999999</v>
      </c>
      <c r="I257" s="169">
        <v>12.83</v>
      </c>
      <c r="J257" s="169">
        <v>0.66</v>
      </c>
      <c r="K257" s="169">
        <v>10.91</v>
      </c>
      <c r="L257" s="169">
        <v>170.2029</v>
      </c>
      <c r="M257" s="170" t="s">
        <v>115</v>
      </c>
      <c r="O257" s="158"/>
      <c r="P257" s="159"/>
      <c r="Q257" s="159"/>
      <c r="R257" s="160"/>
      <c r="S257" s="158"/>
      <c r="T257" s="158"/>
      <c r="U257" s="158"/>
    </row>
    <row r="258" spans="1:21" s="157" customFormat="1" ht="13.5" customHeight="1">
      <c r="A258" s="165" t="s">
        <v>362</v>
      </c>
      <c r="B258" s="166">
        <v>1.4944999999999999</v>
      </c>
      <c r="C258" s="167">
        <v>32666.669399999999</v>
      </c>
      <c r="D258" s="168">
        <v>18931.523099999999</v>
      </c>
      <c r="E258" s="168">
        <v>25583.2785</v>
      </c>
      <c r="F258" s="179">
        <v>38288.530899999998</v>
      </c>
      <c r="G258" s="168">
        <v>46181.368999999999</v>
      </c>
      <c r="H258" s="168">
        <v>32615.561099999999</v>
      </c>
      <c r="I258" s="169">
        <v>15.14</v>
      </c>
      <c r="J258" s="169">
        <v>0.59</v>
      </c>
      <c r="K258" s="169">
        <v>10.44</v>
      </c>
      <c r="L258" s="169">
        <v>172.47149999999999</v>
      </c>
      <c r="M258" s="170" t="s">
        <v>115</v>
      </c>
      <c r="O258" s="158"/>
      <c r="P258" s="159"/>
      <c r="Q258" s="159"/>
      <c r="R258" s="160"/>
      <c r="S258" s="158"/>
      <c r="T258" s="158"/>
      <c r="U258" s="158"/>
    </row>
    <row r="259" spans="1:21" s="157" customFormat="1" ht="13.5" customHeight="1">
      <c r="A259" s="165" t="s">
        <v>363</v>
      </c>
      <c r="B259" s="166">
        <v>8.1403999999999996</v>
      </c>
      <c r="C259" s="167">
        <v>31643.487099999998</v>
      </c>
      <c r="D259" s="168">
        <v>20933.333299999998</v>
      </c>
      <c r="E259" s="168">
        <v>26072.25</v>
      </c>
      <c r="F259" s="179">
        <v>38661.796600000001</v>
      </c>
      <c r="G259" s="168">
        <v>46346.1322</v>
      </c>
      <c r="H259" s="168">
        <v>33336.987099999998</v>
      </c>
      <c r="I259" s="169">
        <v>12.73</v>
      </c>
      <c r="J259" s="169">
        <v>0.56000000000000005</v>
      </c>
      <c r="K259" s="169">
        <v>9.93</v>
      </c>
      <c r="L259" s="169">
        <v>171.7516</v>
      </c>
      <c r="M259" s="170" t="s">
        <v>115</v>
      </c>
      <c r="O259" s="158"/>
      <c r="P259" s="159"/>
      <c r="Q259" s="159"/>
      <c r="R259" s="160"/>
      <c r="S259" s="158"/>
      <c r="T259" s="158"/>
      <c r="U259" s="158"/>
    </row>
    <row r="260" spans="1:21" s="157" customFormat="1" ht="13.5" customHeight="1">
      <c r="A260" s="151" t="s">
        <v>364</v>
      </c>
      <c r="B260" s="152">
        <v>3.3203999999999998</v>
      </c>
      <c r="C260" s="153">
        <v>40241.922599999998</v>
      </c>
      <c r="D260" s="154">
        <v>29465.613499999999</v>
      </c>
      <c r="E260" s="154">
        <v>31860.503100000002</v>
      </c>
      <c r="F260" s="179">
        <v>50470.455000000002</v>
      </c>
      <c r="G260" s="154">
        <v>68831.100699999995</v>
      </c>
      <c r="H260" s="154">
        <v>45220.2984</v>
      </c>
      <c r="I260" s="155">
        <v>14.18</v>
      </c>
      <c r="J260" s="155">
        <v>1.33</v>
      </c>
      <c r="K260" s="155">
        <v>11.03</v>
      </c>
      <c r="L260" s="155">
        <v>172.87049999999999</v>
      </c>
      <c r="M260" s="156" t="s">
        <v>115</v>
      </c>
      <c r="O260" s="158"/>
      <c r="P260" s="159"/>
      <c r="Q260" s="159"/>
      <c r="R260" s="160"/>
      <c r="S260" s="158"/>
      <c r="T260" s="158"/>
      <c r="U260" s="158"/>
    </row>
    <row r="261" spans="1:21" s="157" customFormat="1" ht="13.5" customHeight="1">
      <c r="A261" s="165" t="s">
        <v>365</v>
      </c>
      <c r="B261" s="166">
        <v>1.2463</v>
      </c>
      <c r="C261" s="167">
        <v>36662.573600000003</v>
      </c>
      <c r="D261" s="168">
        <v>29678.0805</v>
      </c>
      <c r="E261" s="168">
        <v>31867.667000000001</v>
      </c>
      <c r="F261" s="179">
        <v>43769.474399999999</v>
      </c>
      <c r="G261" s="168">
        <v>53674.456400000003</v>
      </c>
      <c r="H261" s="168">
        <v>39481.5841</v>
      </c>
      <c r="I261" s="169">
        <v>14.37</v>
      </c>
      <c r="J261" s="169">
        <v>1.3</v>
      </c>
      <c r="K261" s="169">
        <v>11.48</v>
      </c>
      <c r="L261" s="169">
        <v>174.0685</v>
      </c>
      <c r="M261" s="170" t="s">
        <v>115</v>
      </c>
      <c r="O261" s="158"/>
      <c r="P261" s="159"/>
      <c r="Q261" s="159"/>
      <c r="R261" s="160"/>
      <c r="S261" s="158"/>
      <c r="T261" s="158"/>
      <c r="U261" s="158"/>
    </row>
    <row r="262" spans="1:21" s="157" customFormat="1" ht="13.5" customHeight="1">
      <c r="A262" s="165" t="s">
        <v>366</v>
      </c>
      <c r="B262" s="166">
        <v>0.95609999999999995</v>
      </c>
      <c r="C262" s="167">
        <v>43094.217100000002</v>
      </c>
      <c r="D262" s="168">
        <v>25951.7065</v>
      </c>
      <c r="E262" s="168">
        <v>34911.812100000003</v>
      </c>
      <c r="F262" s="179">
        <v>49617.191299999999</v>
      </c>
      <c r="G262" s="168">
        <v>61040.511599999998</v>
      </c>
      <c r="H262" s="168">
        <v>45420.986299999997</v>
      </c>
      <c r="I262" s="169">
        <v>18.68</v>
      </c>
      <c r="J262" s="169">
        <v>2.48</v>
      </c>
      <c r="K262" s="169">
        <v>10.68</v>
      </c>
      <c r="L262" s="169">
        <v>172.1515</v>
      </c>
      <c r="M262" s="170" t="s">
        <v>115</v>
      </c>
      <c r="O262" s="158"/>
      <c r="P262" s="159"/>
      <c r="Q262" s="159"/>
      <c r="R262" s="160"/>
      <c r="S262" s="158"/>
      <c r="T262" s="158"/>
      <c r="U262" s="158"/>
    </row>
    <row r="263" spans="1:21" s="157" customFormat="1" ht="13.5" customHeight="1">
      <c r="A263" s="151" t="s">
        <v>367</v>
      </c>
      <c r="B263" s="152">
        <v>3.1806999999999999</v>
      </c>
      <c r="C263" s="153">
        <v>38806.285300000003</v>
      </c>
      <c r="D263" s="154">
        <v>25233.1234</v>
      </c>
      <c r="E263" s="154">
        <v>31799.2012</v>
      </c>
      <c r="F263" s="179">
        <v>48556.6558</v>
      </c>
      <c r="G263" s="154">
        <v>60066.0429</v>
      </c>
      <c r="H263" s="154">
        <v>41388.240700000002</v>
      </c>
      <c r="I263" s="155">
        <v>15.94</v>
      </c>
      <c r="J263" s="155">
        <v>0.64</v>
      </c>
      <c r="K263" s="155">
        <v>11.07</v>
      </c>
      <c r="L263" s="155">
        <v>171.852</v>
      </c>
      <c r="M263" s="156" t="s">
        <v>115</v>
      </c>
      <c r="O263" s="158"/>
      <c r="P263" s="159"/>
      <c r="Q263" s="159"/>
      <c r="R263" s="160"/>
      <c r="S263" s="158"/>
      <c r="T263" s="158"/>
      <c r="U263" s="158"/>
    </row>
    <row r="264" spans="1:21" s="157" customFormat="1" ht="13.5" customHeight="1">
      <c r="A264" s="151" t="s">
        <v>368</v>
      </c>
      <c r="B264" s="152">
        <v>27.9785</v>
      </c>
      <c r="C264" s="153">
        <v>36326.592400000001</v>
      </c>
      <c r="D264" s="154">
        <v>24788.979500000001</v>
      </c>
      <c r="E264" s="154">
        <v>30502.521799999999</v>
      </c>
      <c r="F264" s="179">
        <v>43903.745300000002</v>
      </c>
      <c r="G264" s="154">
        <v>53744.935799999999</v>
      </c>
      <c r="H264" s="154">
        <v>38386.760900000001</v>
      </c>
      <c r="I264" s="155">
        <v>16.329999999999998</v>
      </c>
      <c r="J264" s="155">
        <v>2.52</v>
      </c>
      <c r="K264" s="155">
        <v>11.08</v>
      </c>
      <c r="L264" s="155">
        <v>171.8801</v>
      </c>
      <c r="M264" s="156" t="s">
        <v>115</v>
      </c>
      <c r="O264" s="158"/>
      <c r="P264" s="159"/>
      <c r="Q264" s="159"/>
      <c r="R264" s="160"/>
      <c r="S264" s="158"/>
      <c r="T264" s="158"/>
      <c r="U264" s="158"/>
    </row>
    <row r="265" spans="1:21" s="157" customFormat="1" ht="13.5" customHeight="1">
      <c r="A265" s="151" t="s">
        <v>369</v>
      </c>
      <c r="B265" s="152">
        <v>8.0100999999999996</v>
      </c>
      <c r="C265" s="153">
        <v>43641.982400000001</v>
      </c>
      <c r="D265" s="154">
        <v>30174.979899999998</v>
      </c>
      <c r="E265" s="154">
        <v>35361.388599999998</v>
      </c>
      <c r="F265" s="179">
        <v>52759.190399999999</v>
      </c>
      <c r="G265" s="154">
        <v>63915.654399999999</v>
      </c>
      <c r="H265" s="154">
        <v>45671.911699999997</v>
      </c>
      <c r="I265" s="155">
        <v>13.89</v>
      </c>
      <c r="J265" s="155">
        <v>2.06</v>
      </c>
      <c r="K265" s="155">
        <v>11.82</v>
      </c>
      <c r="L265" s="155">
        <v>170.26429999999999</v>
      </c>
      <c r="M265" s="156" t="s">
        <v>115</v>
      </c>
      <c r="O265" s="158"/>
      <c r="P265" s="159"/>
      <c r="Q265" s="159"/>
      <c r="R265" s="160"/>
      <c r="S265" s="158"/>
      <c r="T265" s="158"/>
      <c r="U265" s="158"/>
    </row>
    <row r="266" spans="1:21" s="157" customFormat="1" ht="13.5" customHeight="1">
      <c r="A266" s="151" t="s">
        <v>370</v>
      </c>
      <c r="B266" s="152">
        <v>25.712199999999999</v>
      </c>
      <c r="C266" s="153">
        <v>46719.056600000004</v>
      </c>
      <c r="D266" s="154">
        <v>27242.202700000002</v>
      </c>
      <c r="E266" s="154">
        <v>36499.959199999998</v>
      </c>
      <c r="F266" s="179">
        <v>55589.895299999996</v>
      </c>
      <c r="G266" s="154">
        <v>64814.256500000003</v>
      </c>
      <c r="H266" s="154">
        <v>46828.612200000003</v>
      </c>
      <c r="I266" s="155">
        <v>15.55</v>
      </c>
      <c r="J266" s="155">
        <v>8.0500000000000007</v>
      </c>
      <c r="K266" s="155">
        <v>10.61</v>
      </c>
      <c r="L266" s="155">
        <v>172.5164</v>
      </c>
      <c r="M266" s="156" t="s">
        <v>115</v>
      </c>
      <c r="O266" s="158"/>
      <c r="P266" s="159"/>
      <c r="Q266" s="159"/>
      <c r="R266" s="160"/>
      <c r="S266" s="158"/>
      <c r="T266" s="158"/>
      <c r="U266" s="158"/>
    </row>
    <row r="267" spans="1:21" s="157" customFormat="1" ht="13.5" customHeight="1">
      <c r="A267" s="165" t="s">
        <v>371</v>
      </c>
      <c r="B267" s="166">
        <v>3.6743000000000001</v>
      </c>
      <c r="C267" s="167">
        <v>50271.360399999998</v>
      </c>
      <c r="D267" s="168">
        <v>26946.196800000002</v>
      </c>
      <c r="E267" s="168">
        <v>35210.430500000002</v>
      </c>
      <c r="F267" s="179">
        <v>56384.389300000003</v>
      </c>
      <c r="G267" s="168">
        <v>67118.299700000003</v>
      </c>
      <c r="H267" s="168">
        <v>47876.273099999999</v>
      </c>
      <c r="I267" s="169">
        <v>16.38</v>
      </c>
      <c r="J267" s="169">
        <v>6.23</v>
      </c>
      <c r="K267" s="169">
        <v>11.01</v>
      </c>
      <c r="L267" s="169">
        <v>173.36609999999999</v>
      </c>
      <c r="M267" s="170" t="s">
        <v>115</v>
      </c>
      <c r="O267" s="158"/>
      <c r="P267" s="159"/>
      <c r="Q267" s="159"/>
      <c r="R267" s="160"/>
      <c r="S267" s="158"/>
      <c r="T267" s="158"/>
      <c r="U267" s="158"/>
    </row>
    <row r="268" spans="1:21" s="157" customFormat="1" ht="13.5" customHeight="1">
      <c r="A268" s="165" t="s">
        <v>372</v>
      </c>
      <c r="B268" s="166">
        <v>10.1046</v>
      </c>
      <c r="C268" s="167">
        <v>42752.2785</v>
      </c>
      <c r="D268" s="168">
        <v>24161.723999999998</v>
      </c>
      <c r="E268" s="168">
        <v>30621.510999999999</v>
      </c>
      <c r="F268" s="179">
        <v>55035.871500000001</v>
      </c>
      <c r="G268" s="168">
        <v>65591.767200000002</v>
      </c>
      <c r="H268" s="168">
        <v>44182.353799999997</v>
      </c>
      <c r="I268" s="169">
        <v>17</v>
      </c>
      <c r="J268" s="169">
        <v>5.23</v>
      </c>
      <c r="K268" s="169">
        <v>9.89</v>
      </c>
      <c r="L268" s="169">
        <v>172.35470000000001</v>
      </c>
      <c r="M268" s="170" t="s">
        <v>115</v>
      </c>
      <c r="O268" s="158"/>
      <c r="P268" s="159"/>
      <c r="Q268" s="159"/>
      <c r="R268" s="160"/>
      <c r="S268" s="158"/>
      <c r="T268" s="158"/>
      <c r="U268" s="158"/>
    </row>
    <row r="269" spans="1:21" s="157" customFormat="1" ht="13.5" customHeight="1">
      <c r="A269" s="165" t="s">
        <v>373</v>
      </c>
      <c r="B269" s="166">
        <v>1.7743</v>
      </c>
      <c r="C269" s="167">
        <v>43952.848599999998</v>
      </c>
      <c r="D269" s="168">
        <v>31926.263200000001</v>
      </c>
      <c r="E269" s="168">
        <v>37413.677799999998</v>
      </c>
      <c r="F269" s="179">
        <v>53719.738599999997</v>
      </c>
      <c r="G269" s="168">
        <v>69822.898300000001</v>
      </c>
      <c r="H269" s="168">
        <v>47441.511200000001</v>
      </c>
      <c r="I269" s="169">
        <v>19.2</v>
      </c>
      <c r="J269" s="169">
        <v>4.54</v>
      </c>
      <c r="K269" s="169">
        <v>10.36</v>
      </c>
      <c r="L269" s="169">
        <v>173.57579999999999</v>
      </c>
      <c r="M269" s="170" t="s">
        <v>115</v>
      </c>
      <c r="O269" s="158"/>
      <c r="P269" s="159"/>
      <c r="Q269" s="159"/>
      <c r="R269" s="160"/>
      <c r="S269" s="158"/>
      <c r="T269" s="158"/>
      <c r="U269" s="158"/>
    </row>
    <row r="270" spans="1:21" s="157" customFormat="1" ht="13.5" customHeight="1">
      <c r="A270" s="165" t="s">
        <v>374</v>
      </c>
      <c r="B270" s="166">
        <v>4.2285000000000004</v>
      </c>
      <c r="C270" s="167">
        <v>41418.7693</v>
      </c>
      <c r="D270" s="168">
        <v>29471.574400000001</v>
      </c>
      <c r="E270" s="168">
        <v>35207.341200000003</v>
      </c>
      <c r="F270" s="179">
        <v>48490.857600000003</v>
      </c>
      <c r="G270" s="168">
        <v>55962.364600000001</v>
      </c>
      <c r="H270" s="168">
        <v>42800.416799999999</v>
      </c>
      <c r="I270" s="169">
        <v>14.76</v>
      </c>
      <c r="J270" s="169">
        <v>4.37</v>
      </c>
      <c r="K270" s="169">
        <v>10.29</v>
      </c>
      <c r="L270" s="169">
        <v>171.42089999999999</v>
      </c>
      <c r="M270" s="170" t="s">
        <v>115</v>
      </c>
      <c r="O270" s="158"/>
      <c r="P270" s="159"/>
      <c r="Q270" s="159"/>
      <c r="R270" s="160"/>
      <c r="S270" s="158"/>
      <c r="T270" s="158"/>
      <c r="U270" s="158"/>
    </row>
    <row r="271" spans="1:21" s="157" customFormat="1" ht="13.5" customHeight="1">
      <c r="A271" s="165" t="s">
        <v>375</v>
      </c>
      <c r="B271" s="166">
        <v>3.6040999999999999</v>
      </c>
      <c r="C271" s="167">
        <v>53430.499799999998</v>
      </c>
      <c r="D271" s="168">
        <v>46815.674299999999</v>
      </c>
      <c r="E271" s="168">
        <v>49852.095500000003</v>
      </c>
      <c r="F271" s="179">
        <v>57868.303599999999</v>
      </c>
      <c r="G271" s="168">
        <v>62603.497900000002</v>
      </c>
      <c r="H271" s="168">
        <v>54204.024100000002</v>
      </c>
      <c r="I271" s="169">
        <v>11.54</v>
      </c>
      <c r="J271" s="169">
        <v>18.93</v>
      </c>
      <c r="K271" s="169">
        <v>11.21</v>
      </c>
      <c r="L271" s="169">
        <v>171.41659999999999</v>
      </c>
      <c r="M271" s="170" t="s">
        <v>248</v>
      </c>
      <c r="O271" s="158"/>
      <c r="P271" s="159"/>
      <c r="Q271" s="159"/>
      <c r="R271" s="160"/>
      <c r="S271" s="158"/>
      <c r="T271" s="158"/>
      <c r="U271" s="158"/>
    </row>
    <row r="272" spans="1:21" s="157" customFormat="1" ht="13.5" customHeight="1">
      <c r="A272" s="165" t="s">
        <v>376</v>
      </c>
      <c r="B272" s="166">
        <v>1.0175000000000001</v>
      </c>
      <c r="C272" s="167">
        <v>58545.070200000002</v>
      </c>
      <c r="D272" s="168">
        <v>48824.588400000001</v>
      </c>
      <c r="E272" s="168">
        <v>53463.922899999998</v>
      </c>
      <c r="F272" s="179">
        <v>67958.817200000005</v>
      </c>
      <c r="G272" s="168">
        <v>80208.858900000007</v>
      </c>
      <c r="H272" s="168">
        <v>61625.994500000001</v>
      </c>
      <c r="I272" s="169">
        <v>14.1</v>
      </c>
      <c r="J272" s="169">
        <v>16.89</v>
      </c>
      <c r="K272" s="169">
        <v>11.93</v>
      </c>
      <c r="L272" s="169">
        <v>182.42850000000001</v>
      </c>
      <c r="M272" s="170" t="s">
        <v>248</v>
      </c>
      <c r="O272" s="158"/>
      <c r="P272" s="159"/>
      <c r="Q272" s="159"/>
      <c r="R272" s="160"/>
      <c r="S272" s="158"/>
      <c r="T272" s="158"/>
      <c r="U272" s="158"/>
    </row>
    <row r="273" spans="1:21" s="157" customFormat="1" ht="13.5" customHeight="1">
      <c r="A273" s="151" t="s">
        <v>377</v>
      </c>
      <c r="B273" s="152">
        <v>0.52010000000000001</v>
      </c>
      <c r="C273" s="153">
        <v>33561.430800000002</v>
      </c>
      <c r="D273" s="154">
        <v>27517.458699999999</v>
      </c>
      <c r="E273" s="154">
        <v>29690.574199999999</v>
      </c>
      <c r="F273" s="179">
        <v>38538.077499999999</v>
      </c>
      <c r="G273" s="154">
        <v>44688.840799999998</v>
      </c>
      <c r="H273" s="154">
        <v>34955.466800000002</v>
      </c>
      <c r="I273" s="155">
        <v>19.28</v>
      </c>
      <c r="J273" s="155">
        <v>0.92</v>
      </c>
      <c r="K273" s="155">
        <v>11.97</v>
      </c>
      <c r="L273" s="155">
        <v>173.34299999999999</v>
      </c>
      <c r="M273" s="156" t="s">
        <v>115</v>
      </c>
      <c r="O273" s="158"/>
      <c r="P273" s="159"/>
      <c r="Q273" s="159"/>
      <c r="R273" s="160"/>
      <c r="S273" s="158"/>
      <c r="T273" s="158"/>
      <c r="U273" s="158"/>
    </row>
    <row r="274" spans="1:21" s="157" customFormat="1" ht="13.5" customHeight="1">
      <c r="A274" s="151" t="s">
        <v>378</v>
      </c>
      <c r="B274" s="152">
        <v>9.9664999999999999</v>
      </c>
      <c r="C274" s="153">
        <v>28071.773300000001</v>
      </c>
      <c r="D274" s="154">
        <v>25195.9548</v>
      </c>
      <c r="E274" s="154">
        <v>26173.922200000001</v>
      </c>
      <c r="F274" s="179">
        <v>31753.121999999999</v>
      </c>
      <c r="G274" s="154">
        <v>35448.821100000001</v>
      </c>
      <c r="H274" s="154">
        <v>29497.702300000001</v>
      </c>
      <c r="I274" s="155">
        <v>12.03</v>
      </c>
      <c r="J274" s="155">
        <v>2.39</v>
      </c>
      <c r="K274" s="155">
        <v>10.210000000000001</v>
      </c>
      <c r="L274" s="155">
        <v>176.94810000000001</v>
      </c>
      <c r="M274" s="156" t="s">
        <v>248</v>
      </c>
      <c r="O274" s="158"/>
      <c r="P274" s="159"/>
      <c r="Q274" s="159"/>
      <c r="R274" s="160"/>
      <c r="S274" s="158"/>
      <c r="T274" s="158"/>
      <c r="U274" s="158"/>
    </row>
    <row r="275" spans="1:21" s="157" customFormat="1" ht="13.5" customHeight="1">
      <c r="A275" s="165" t="s">
        <v>379</v>
      </c>
      <c r="B275" s="166">
        <v>0.82950000000000002</v>
      </c>
      <c r="C275" s="167">
        <v>30226.566299999999</v>
      </c>
      <c r="D275" s="168">
        <v>23863.4166</v>
      </c>
      <c r="E275" s="168">
        <v>25702.437600000001</v>
      </c>
      <c r="F275" s="179">
        <v>36500.125599999999</v>
      </c>
      <c r="G275" s="168">
        <v>43459.561800000003</v>
      </c>
      <c r="H275" s="168">
        <v>32285.5118</v>
      </c>
      <c r="I275" s="169">
        <v>12.73</v>
      </c>
      <c r="J275" s="169">
        <v>0.9</v>
      </c>
      <c r="K275" s="169">
        <v>10.74</v>
      </c>
      <c r="L275" s="169">
        <v>171.09569999999999</v>
      </c>
      <c r="M275" s="170" t="s">
        <v>115</v>
      </c>
      <c r="O275" s="158"/>
      <c r="P275" s="159"/>
      <c r="Q275" s="159"/>
      <c r="R275" s="160"/>
      <c r="S275" s="158"/>
      <c r="T275" s="158"/>
      <c r="U275" s="158"/>
    </row>
    <row r="276" spans="1:21" s="157" customFormat="1" ht="13.5" customHeight="1">
      <c r="A276" s="165" t="s">
        <v>380</v>
      </c>
      <c r="B276" s="166">
        <v>1.4724999999999999</v>
      </c>
      <c r="C276" s="167">
        <v>26324.076099999998</v>
      </c>
      <c r="D276" s="168">
        <v>24601.141500000002</v>
      </c>
      <c r="E276" s="168">
        <v>25336.7618</v>
      </c>
      <c r="F276" s="179">
        <v>28481.000800000002</v>
      </c>
      <c r="G276" s="168">
        <v>30901.768499999998</v>
      </c>
      <c r="H276" s="168">
        <v>27122.980100000001</v>
      </c>
      <c r="I276" s="169">
        <v>10.43</v>
      </c>
      <c r="J276" s="169">
        <v>1.01</v>
      </c>
      <c r="K276" s="169">
        <v>9.86</v>
      </c>
      <c r="L276" s="169">
        <v>178.30179999999999</v>
      </c>
      <c r="M276" s="170" t="s">
        <v>248</v>
      </c>
      <c r="O276" s="158"/>
      <c r="P276" s="159"/>
      <c r="Q276" s="159"/>
      <c r="R276" s="160"/>
      <c r="S276" s="158"/>
      <c r="T276" s="158"/>
      <c r="U276" s="158"/>
    </row>
    <row r="277" spans="1:21" s="157" customFormat="1" ht="13.5" customHeight="1">
      <c r="A277" s="165" t="s">
        <v>381</v>
      </c>
      <c r="B277" s="166">
        <v>5.3918999999999997</v>
      </c>
      <c r="C277" s="167">
        <v>28056.242399999999</v>
      </c>
      <c r="D277" s="168">
        <v>25556.145100000002</v>
      </c>
      <c r="E277" s="168">
        <v>26323.2821</v>
      </c>
      <c r="F277" s="179">
        <v>32148.952099999999</v>
      </c>
      <c r="G277" s="168">
        <v>35957.250999999997</v>
      </c>
      <c r="H277" s="168">
        <v>29752.7238</v>
      </c>
      <c r="I277" s="169">
        <v>13.55</v>
      </c>
      <c r="J277" s="169">
        <v>1.28</v>
      </c>
      <c r="K277" s="169">
        <v>10.16</v>
      </c>
      <c r="L277" s="169">
        <v>179.69220000000001</v>
      </c>
      <c r="M277" s="170" t="s">
        <v>248</v>
      </c>
      <c r="O277" s="158"/>
      <c r="P277" s="159"/>
      <c r="Q277" s="159"/>
      <c r="R277" s="160"/>
      <c r="S277" s="158"/>
      <c r="T277" s="158"/>
      <c r="U277" s="158"/>
    </row>
    <row r="278" spans="1:21" s="157" customFormat="1" ht="13.5" customHeight="1">
      <c r="A278" s="151" t="s">
        <v>382</v>
      </c>
      <c r="B278" s="152">
        <v>0.15279999999999999</v>
      </c>
      <c r="C278" s="153">
        <v>32629.656999999999</v>
      </c>
      <c r="D278" s="154">
        <v>19299.929100000001</v>
      </c>
      <c r="E278" s="154">
        <v>28017.051100000001</v>
      </c>
      <c r="F278" s="179">
        <v>45697.203099999999</v>
      </c>
      <c r="G278" s="154">
        <v>61125.886899999998</v>
      </c>
      <c r="H278" s="154">
        <v>38240.779900000001</v>
      </c>
      <c r="I278" s="155">
        <v>7.53</v>
      </c>
      <c r="J278" s="155">
        <v>4.25</v>
      </c>
      <c r="K278" s="155">
        <v>10.85</v>
      </c>
      <c r="L278" s="155">
        <v>175.32329999999999</v>
      </c>
      <c r="M278" s="156" t="s">
        <v>155</v>
      </c>
      <c r="O278" s="158"/>
      <c r="P278" s="159"/>
      <c r="Q278" s="159"/>
      <c r="R278" s="160"/>
      <c r="S278" s="158"/>
      <c r="T278" s="158"/>
      <c r="U278" s="158"/>
    </row>
    <row r="279" spans="1:21" s="157" customFormat="1" ht="13.5" customHeight="1">
      <c r="A279" s="151" t="s">
        <v>383</v>
      </c>
      <c r="B279" s="152">
        <v>0.73470000000000002</v>
      </c>
      <c r="C279" s="153">
        <v>37899.447</v>
      </c>
      <c r="D279" s="154">
        <v>27905.9967</v>
      </c>
      <c r="E279" s="154">
        <v>32975.188900000001</v>
      </c>
      <c r="F279" s="179">
        <v>43893.438000000002</v>
      </c>
      <c r="G279" s="154">
        <v>52889.135600000001</v>
      </c>
      <c r="H279" s="154">
        <v>40166.932699999998</v>
      </c>
      <c r="I279" s="155">
        <v>17.63</v>
      </c>
      <c r="J279" s="155">
        <v>0.7</v>
      </c>
      <c r="K279" s="155">
        <v>11.44</v>
      </c>
      <c r="L279" s="155">
        <v>170.88050000000001</v>
      </c>
      <c r="M279" s="156" t="s">
        <v>115</v>
      </c>
      <c r="O279" s="158"/>
      <c r="P279" s="159"/>
      <c r="Q279" s="159"/>
      <c r="R279" s="160"/>
      <c r="S279" s="158"/>
      <c r="T279" s="158"/>
      <c r="U279" s="158"/>
    </row>
    <row r="280" spans="1:21" s="157" customFormat="1" ht="13.5" customHeight="1">
      <c r="A280" s="151" t="s">
        <v>384</v>
      </c>
      <c r="B280" s="152">
        <v>4.5179</v>
      </c>
      <c r="C280" s="153">
        <v>40567.737300000001</v>
      </c>
      <c r="D280" s="154">
        <v>26270.135999999999</v>
      </c>
      <c r="E280" s="154">
        <v>33702.713300000003</v>
      </c>
      <c r="F280" s="179">
        <v>50097.506099999999</v>
      </c>
      <c r="G280" s="154">
        <v>64567.784099999997</v>
      </c>
      <c r="H280" s="154">
        <v>44134.560700000002</v>
      </c>
      <c r="I280" s="155">
        <v>12.9</v>
      </c>
      <c r="J280" s="155">
        <v>1.01</v>
      </c>
      <c r="K280" s="155">
        <v>11.42</v>
      </c>
      <c r="L280" s="155">
        <v>170.8964</v>
      </c>
      <c r="M280" s="156" t="s">
        <v>115</v>
      </c>
      <c r="O280" s="158"/>
      <c r="P280" s="159"/>
      <c r="Q280" s="159"/>
      <c r="R280" s="160"/>
      <c r="S280" s="158"/>
      <c r="T280" s="158"/>
      <c r="U280" s="158"/>
    </row>
    <row r="281" spans="1:21" s="157" customFormat="1" ht="13.5" customHeight="1">
      <c r="A281" s="151" t="s">
        <v>385</v>
      </c>
      <c r="B281" s="152">
        <v>1.6246</v>
      </c>
      <c r="C281" s="153">
        <v>42738.805399999997</v>
      </c>
      <c r="D281" s="154">
        <v>34907.881999999998</v>
      </c>
      <c r="E281" s="154">
        <v>38053.446199999998</v>
      </c>
      <c r="F281" s="179">
        <v>49776.816400000003</v>
      </c>
      <c r="G281" s="154">
        <v>57533.211300000003</v>
      </c>
      <c r="H281" s="154">
        <v>45118.473599999998</v>
      </c>
      <c r="I281" s="155">
        <v>11.34</v>
      </c>
      <c r="J281" s="155">
        <v>14.48</v>
      </c>
      <c r="K281" s="155">
        <v>8.33</v>
      </c>
      <c r="L281" s="155">
        <v>172.58879999999999</v>
      </c>
      <c r="M281" s="156" t="s">
        <v>115</v>
      </c>
      <c r="O281" s="158"/>
      <c r="P281" s="159"/>
      <c r="Q281" s="159"/>
      <c r="R281" s="160"/>
      <c r="S281" s="158"/>
      <c r="T281" s="158"/>
      <c r="U281" s="158"/>
    </row>
    <row r="282" spans="1:21" s="157" customFormat="1" ht="13.5" customHeight="1">
      <c r="A282" s="151" t="s">
        <v>386</v>
      </c>
      <c r="B282" s="152">
        <v>3.3325</v>
      </c>
      <c r="C282" s="153">
        <v>44361.325400000002</v>
      </c>
      <c r="D282" s="154">
        <v>35174.387499999997</v>
      </c>
      <c r="E282" s="154">
        <v>41496.072500000002</v>
      </c>
      <c r="F282" s="179">
        <v>48246.411</v>
      </c>
      <c r="G282" s="154">
        <v>53647.0697</v>
      </c>
      <c r="H282" s="154">
        <v>45101.884400000003</v>
      </c>
      <c r="I282" s="155">
        <v>13.85</v>
      </c>
      <c r="J282" s="155">
        <v>19.850000000000001</v>
      </c>
      <c r="K282" s="155">
        <v>12.67</v>
      </c>
      <c r="L282" s="155">
        <v>168.7176</v>
      </c>
      <c r="M282" s="156" t="s">
        <v>248</v>
      </c>
      <c r="O282" s="158"/>
      <c r="P282" s="159"/>
      <c r="Q282" s="159"/>
      <c r="R282" s="160"/>
      <c r="S282" s="158"/>
      <c r="T282" s="158"/>
      <c r="U282" s="158"/>
    </row>
    <row r="283" spans="1:21" s="157" customFormat="1" ht="13.5" customHeight="1">
      <c r="A283" s="151" t="s">
        <v>387</v>
      </c>
      <c r="B283" s="152">
        <v>34.629600000000003</v>
      </c>
      <c r="C283" s="153">
        <v>23672.048299999999</v>
      </c>
      <c r="D283" s="154">
        <v>18572.527600000001</v>
      </c>
      <c r="E283" s="154">
        <v>20399.1185</v>
      </c>
      <c r="F283" s="179">
        <v>30502.097900000001</v>
      </c>
      <c r="G283" s="154">
        <v>38419.088199999998</v>
      </c>
      <c r="H283" s="154">
        <v>26565.221300000001</v>
      </c>
      <c r="I283" s="155">
        <v>6.51</v>
      </c>
      <c r="J283" s="155">
        <v>3.51</v>
      </c>
      <c r="K283" s="155">
        <v>8.8699999999999992</v>
      </c>
      <c r="L283" s="155">
        <v>174.11170000000001</v>
      </c>
      <c r="M283" s="156" t="s">
        <v>115</v>
      </c>
      <c r="O283" s="158"/>
      <c r="P283" s="159"/>
      <c r="Q283" s="159"/>
      <c r="R283" s="160"/>
      <c r="S283" s="158"/>
      <c r="T283" s="158"/>
      <c r="U283" s="158"/>
    </row>
    <row r="284" spans="1:21" s="157" customFormat="1" ht="13.5" customHeight="1">
      <c r="A284" s="165" t="s">
        <v>388</v>
      </c>
      <c r="B284" s="166">
        <v>24.744800000000001</v>
      </c>
      <c r="C284" s="167">
        <v>24966.482</v>
      </c>
      <c r="D284" s="168">
        <v>18977.501</v>
      </c>
      <c r="E284" s="168">
        <v>20810.440399999999</v>
      </c>
      <c r="F284" s="179">
        <v>32645.643599999999</v>
      </c>
      <c r="G284" s="168">
        <v>40650.8439</v>
      </c>
      <c r="H284" s="168">
        <v>27941.805199999999</v>
      </c>
      <c r="I284" s="169">
        <v>6.67</v>
      </c>
      <c r="J284" s="169">
        <v>3.69</v>
      </c>
      <c r="K284" s="169">
        <v>8.74</v>
      </c>
      <c r="L284" s="169">
        <v>174.43979999999999</v>
      </c>
      <c r="M284" s="170" t="s">
        <v>115</v>
      </c>
      <c r="O284" s="158"/>
      <c r="P284" s="159"/>
      <c r="Q284" s="159"/>
      <c r="R284" s="160"/>
      <c r="S284" s="158"/>
      <c r="T284" s="158"/>
      <c r="U284" s="158"/>
    </row>
    <row r="285" spans="1:21" s="157" customFormat="1" ht="13.5" customHeight="1">
      <c r="A285" s="165" t="s">
        <v>389</v>
      </c>
      <c r="B285" s="166">
        <v>8.8458000000000006</v>
      </c>
      <c r="C285" s="167">
        <v>22078.097099999999</v>
      </c>
      <c r="D285" s="168">
        <v>17825.583699999999</v>
      </c>
      <c r="E285" s="168">
        <v>19137.1142</v>
      </c>
      <c r="F285" s="179">
        <v>25676.605100000001</v>
      </c>
      <c r="G285" s="168">
        <v>29650.113099999999</v>
      </c>
      <c r="H285" s="168">
        <v>23030.996299999999</v>
      </c>
      <c r="I285" s="169">
        <v>6.12</v>
      </c>
      <c r="J285" s="169">
        <v>3.03</v>
      </c>
      <c r="K285" s="169">
        <v>9.31</v>
      </c>
      <c r="L285" s="169">
        <v>173.4589</v>
      </c>
      <c r="M285" s="170" t="s">
        <v>111</v>
      </c>
      <c r="O285" s="158"/>
      <c r="P285" s="159"/>
      <c r="Q285" s="159"/>
      <c r="R285" s="160"/>
      <c r="S285" s="158"/>
      <c r="T285" s="158"/>
      <c r="U285" s="158"/>
    </row>
    <row r="286" spans="1:21" s="157" customFormat="1" ht="13.5" customHeight="1">
      <c r="A286" s="151" t="s">
        <v>390</v>
      </c>
      <c r="B286" s="152">
        <v>27.720600000000001</v>
      </c>
      <c r="C286" s="153">
        <v>21188.158500000001</v>
      </c>
      <c r="D286" s="154">
        <v>17509.118200000001</v>
      </c>
      <c r="E286" s="154">
        <v>19742.985000000001</v>
      </c>
      <c r="F286" s="179">
        <v>26075.7425</v>
      </c>
      <c r="G286" s="154">
        <v>31977.207900000001</v>
      </c>
      <c r="H286" s="154">
        <v>23612.611499999999</v>
      </c>
      <c r="I286" s="155">
        <v>4.0199999999999996</v>
      </c>
      <c r="J286" s="155">
        <v>3.17</v>
      </c>
      <c r="K286" s="155">
        <v>8.16</v>
      </c>
      <c r="L286" s="155">
        <v>171.8578</v>
      </c>
      <c r="M286" s="156" t="s">
        <v>115</v>
      </c>
      <c r="O286" s="158"/>
      <c r="P286" s="159"/>
      <c r="Q286" s="159"/>
      <c r="R286" s="160"/>
      <c r="S286" s="158"/>
      <c r="T286" s="158"/>
      <c r="U286" s="158"/>
    </row>
    <row r="287" spans="1:21" s="157" customFormat="1" ht="13.5" customHeight="1">
      <c r="A287" s="151" t="s">
        <v>391</v>
      </c>
      <c r="B287" s="152">
        <v>4.8258000000000001</v>
      </c>
      <c r="C287" s="153">
        <v>22555.749599999999</v>
      </c>
      <c r="D287" s="154">
        <v>18452.648399999998</v>
      </c>
      <c r="E287" s="154">
        <v>20399.1185</v>
      </c>
      <c r="F287" s="179">
        <v>26170.8776</v>
      </c>
      <c r="G287" s="154">
        <v>35251.417000000001</v>
      </c>
      <c r="H287" s="154">
        <v>24979.851900000001</v>
      </c>
      <c r="I287" s="155">
        <v>5.2</v>
      </c>
      <c r="J287" s="155">
        <v>3.27</v>
      </c>
      <c r="K287" s="155">
        <v>8.08</v>
      </c>
      <c r="L287" s="155">
        <v>171.22880000000001</v>
      </c>
      <c r="M287" s="156" t="s">
        <v>115</v>
      </c>
      <c r="O287" s="158"/>
      <c r="P287" s="159"/>
      <c r="Q287" s="159"/>
      <c r="R287" s="160"/>
      <c r="S287" s="158"/>
      <c r="T287" s="158"/>
      <c r="U287" s="158"/>
    </row>
    <row r="288" spans="1:21" s="157" customFormat="1" ht="13.5" customHeight="1">
      <c r="A288" s="165" t="s">
        <v>392</v>
      </c>
      <c r="B288" s="166">
        <v>3.0409999999999999</v>
      </c>
      <c r="C288" s="167">
        <v>21924.2677</v>
      </c>
      <c r="D288" s="168">
        <v>18452.648399999998</v>
      </c>
      <c r="E288" s="168">
        <v>19549.223300000001</v>
      </c>
      <c r="F288" s="179">
        <v>24131.693599999999</v>
      </c>
      <c r="G288" s="168">
        <v>29366.552500000002</v>
      </c>
      <c r="H288" s="168">
        <v>23214.211599999999</v>
      </c>
      <c r="I288" s="169">
        <v>2.61</v>
      </c>
      <c r="J288" s="169">
        <v>3.84</v>
      </c>
      <c r="K288" s="169">
        <v>8.24</v>
      </c>
      <c r="L288" s="169">
        <v>170.37299999999999</v>
      </c>
      <c r="M288" s="170" t="s">
        <v>115</v>
      </c>
      <c r="O288" s="158"/>
      <c r="P288" s="159"/>
      <c r="Q288" s="159"/>
      <c r="R288" s="160"/>
      <c r="S288" s="158"/>
      <c r="T288" s="158"/>
      <c r="U288" s="158"/>
    </row>
    <row r="289" spans="1:21" s="157" customFormat="1" ht="13.5" customHeight="1">
      <c r="A289" s="151" t="s">
        <v>393</v>
      </c>
      <c r="B289" s="152">
        <v>2.1924999999999999</v>
      </c>
      <c r="C289" s="153">
        <v>20916.521700000001</v>
      </c>
      <c r="D289" s="154">
        <v>16366.934499999999</v>
      </c>
      <c r="E289" s="154">
        <v>16818.1113</v>
      </c>
      <c r="F289" s="179">
        <v>23302.382300000001</v>
      </c>
      <c r="G289" s="154">
        <v>31701.176100000001</v>
      </c>
      <c r="H289" s="154">
        <v>22495.420399999999</v>
      </c>
      <c r="I289" s="155">
        <v>8.51</v>
      </c>
      <c r="J289" s="155">
        <v>1.68</v>
      </c>
      <c r="K289" s="155">
        <v>8.74</v>
      </c>
      <c r="L289" s="155">
        <v>160.83199999999999</v>
      </c>
      <c r="M289" s="156" t="s">
        <v>111</v>
      </c>
      <c r="O289" s="158"/>
      <c r="P289" s="159"/>
      <c r="Q289" s="159"/>
      <c r="R289" s="160"/>
      <c r="S289" s="158"/>
      <c r="T289" s="158"/>
      <c r="U289" s="158"/>
    </row>
    <row r="290" spans="1:21" s="157" customFormat="1" ht="13.5" customHeight="1">
      <c r="A290" s="151" t="s">
        <v>394</v>
      </c>
      <c r="B290" s="152">
        <v>1.7228000000000001</v>
      </c>
      <c r="C290" s="153">
        <v>25864.764999999999</v>
      </c>
      <c r="D290" s="154">
        <v>18494.9251</v>
      </c>
      <c r="E290" s="154">
        <v>22221.183400000002</v>
      </c>
      <c r="F290" s="179">
        <v>30790.586800000001</v>
      </c>
      <c r="G290" s="154">
        <v>34659.881300000001</v>
      </c>
      <c r="H290" s="154">
        <v>27188.957999999999</v>
      </c>
      <c r="I290" s="155">
        <v>13.25</v>
      </c>
      <c r="J290" s="155">
        <v>2.41</v>
      </c>
      <c r="K290" s="155">
        <v>10.08</v>
      </c>
      <c r="L290" s="155">
        <v>171.57560000000001</v>
      </c>
      <c r="M290" s="156" t="s">
        <v>115</v>
      </c>
      <c r="O290" s="158"/>
      <c r="P290" s="159"/>
      <c r="Q290" s="159"/>
      <c r="R290" s="160"/>
      <c r="S290" s="158"/>
      <c r="T290" s="158"/>
      <c r="U290" s="158"/>
    </row>
    <row r="291" spans="1:21" s="157" customFormat="1" ht="13.5" customHeight="1">
      <c r="A291" s="151" t="s">
        <v>395</v>
      </c>
      <c r="B291" s="152">
        <v>12.8314</v>
      </c>
      <c r="C291" s="153">
        <v>33751.525600000001</v>
      </c>
      <c r="D291" s="154">
        <v>19903.1865</v>
      </c>
      <c r="E291" s="154">
        <v>24533.9375</v>
      </c>
      <c r="F291" s="179">
        <v>44977.198400000001</v>
      </c>
      <c r="G291" s="154">
        <v>58762.835899999998</v>
      </c>
      <c r="H291" s="154">
        <v>37720.9882</v>
      </c>
      <c r="I291" s="155">
        <v>12.41</v>
      </c>
      <c r="J291" s="155">
        <v>2.21</v>
      </c>
      <c r="K291" s="155">
        <v>8.94</v>
      </c>
      <c r="L291" s="155">
        <v>172.5283</v>
      </c>
      <c r="M291" s="156" t="s">
        <v>115</v>
      </c>
      <c r="O291" s="158"/>
      <c r="P291" s="159"/>
      <c r="Q291" s="159"/>
      <c r="R291" s="160"/>
      <c r="S291" s="158"/>
      <c r="T291" s="158"/>
      <c r="U291" s="158"/>
    </row>
    <row r="292" spans="1:21" s="157" customFormat="1" ht="13.5" customHeight="1">
      <c r="A292" s="165" t="s">
        <v>396</v>
      </c>
      <c r="B292" s="166">
        <v>7.5701000000000001</v>
      </c>
      <c r="C292" s="167">
        <v>30868.805499999999</v>
      </c>
      <c r="D292" s="168">
        <v>19903.1865</v>
      </c>
      <c r="E292" s="168">
        <v>24062.977200000001</v>
      </c>
      <c r="F292" s="179">
        <v>41485.202799999999</v>
      </c>
      <c r="G292" s="168">
        <v>55685.688199999997</v>
      </c>
      <c r="H292" s="168">
        <v>35451.996899999998</v>
      </c>
      <c r="I292" s="169">
        <v>11.03</v>
      </c>
      <c r="J292" s="169">
        <v>2.21</v>
      </c>
      <c r="K292" s="169">
        <v>8.77</v>
      </c>
      <c r="L292" s="169">
        <v>172.05860000000001</v>
      </c>
      <c r="M292" s="170" t="s">
        <v>111</v>
      </c>
      <c r="O292" s="158"/>
      <c r="P292" s="159"/>
      <c r="Q292" s="159"/>
      <c r="R292" s="160"/>
      <c r="S292" s="158"/>
      <c r="T292" s="158"/>
      <c r="U292" s="158"/>
    </row>
    <row r="293" spans="1:21" s="157" customFormat="1" ht="13.5" customHeight="1">
      <c r="A293" s="151" t="s">
        <v>397</v>
      </c>
      <c r="B293" s="152">
        <v>6.5663999999999998</v>
      </c>
      <c r="C293" s="153">
        <v>30849.375199999999</v>
      </c>
      <c r="D293" s="154">
        <v>19463.580999999998</v>
      </c>
      <c r="E293" s="154">
        <v>24898.258699999998</v>
      </c>
      <c r="F293" s="179">
        <v>39434.718000000001</v>
      </c>
      <c r="G293" s="154">
        <v>50921.2768</v>
      </c>
      <c r="H293" s="154">
        <v>34034.219499999999</v>
      </c>
      <c r="I293" s="155">
        <v>12.84</v>
      </c>
      <c r="J293" s="155">
        <v>1.47</v>
      </c>
      <c r="K293" s="155">
        <v>9.5399999999999991</v>
      </c>
      <c r="L293" s="155">
        <v>172.74950000000001</v>
      </c>
      <c r="M293" s="156" t="s">
        <v>115</v>
      </c>
      <c r="O293" s="158"/>
      <c r="P293" s="159"/>
      <c r="Q293" s="159"/>
      <c r="R293" s="160"/>
      <c r="S293" s="158"/>
      <c r="T293" s="158"/>
      <c r="U293" s="158"/>
    </row>
    <row r="294" spans="1:21" s="157" customFormat="1" ht="13.5" customHeight="1">
      <c r="A294" s="151" t="s">
        <v>398</v>
      </c>
      <c r="B294" s="152">
        <v>0.38119999999999998</v>
      </c>
      <c r="C294" s="153">
        <v>33853.5501</v>
      </c>
      <c r="D294" s="154">
        <v>21746.186399999999</v>
      </c>
      <c r="E294" s="154">
        <v>25354.263999999999</v>
      </c>
      <c r="F294" s="179">
        <v>38945.721799999999</v>
      </c>
      <c r="G294" s="154">
        <v>45496.044999999998</v>
      </c>
      <c r="H294" s="154">
        <v>33392.8649</v>
      </c>
      <c r="I294" s="155">
        <v>19.79</v>
      </c>
      <c r="J294" s="155">
        <v>4.21</v>
      </c>
      <c r="K294" s="155">
        <v>10.210000000000001</v>
      </c>
      <c r="L294" s="155">
        <v>177.1925</v>
      </c>
      <c r="M294" s="156" t="s">
        <v>111</v>
      </c>
      <c r="O294" s="158"/>
      <c r="P294" s="159"/>
      <c r="Q294" s="159"/>
      <c r="R294" s="160"/>
      <c r="S294" s="158"/>
      <c r="T294" s="158"/>
      <c r="U294" s="158"/>
    </row>
    <row r="295" spans="1:21" s="157" customFormat="1" ht="13.5" customHeight="1">
      <c r="A295" s="151" t="s">
        <v>399</v>
      </c>
      <c r="B295" s="152">
        <v>0.80179999999999996</v>
      </c>
      <c r="C295" s="153">
        <v>26718.664799999999</v>
      </c>
      <c r="D295" s="154">
        <v>17318.230800000001</v>
      </c>
      <c r="E295" s="154">
        <v>21719.087</v>
      </c>
      <c r="F295" s="179">
        <v>33045.928</v>
      </c>
      <c r="G295" s="154">
        <v>37802.5579</v>
      </c>
      <c r="H295" s="154">
        <v>28302.8796</v>
      </c>
      <c r="I295" s="155">
        <v>13.06</v>
      </c>
      <c r="J295" s="155">
        <v>2.76</v>
      </c>
      <c r="K295" s="155">
        <v>10.4</v>
      </c>
      <c r="L295" s="155">
        <v>173.20609999999999</v>
      </c>
      <c r="M295" s="156" t="s">
        <v>111</v>
      </c>
      <c r="O295" s="158"/>
      <c r="P295" s="159"/>
      <c r="Q295" s="159"/>
      <c r="R295" s="160"/>
      <c r="S295" s="158"/>
      <c r="T295" s="158"/>
      <c r="U295" s="158"/>
    </row>
    <row r="296" spans="1:21" s="157" customFormat="1" ht="13.5" customHeight="1">
      <c r="A296" s="151" t="s">
        <v>400</v>
      </c>
      <c r="B296" s="152">
        <v>21.577200000000001</v>
      </c>
      <c r="C296" s="153">
        <v>40762.546900000001</v>
      </c>
      <c r="D296" s="154">
        <v>26148.088899999999</v>
      </c>
      <c r="E296" s="154">
        <v>32176.161700000001</v>
      </c>
      <c r="F296" s="179">
        <v>54333.936300000001</v>
      </c>
      <c r="G296" s="154">
        <v>67842.076300000001</v>
      </c>
      <c r="H296" s="154">
        <v>45294.856800000001</v>
      </c>
      <c r="I296" s="155">
        <v>15.68</v>
      </c>
      <c r="J296" s="155">
        <v>3.57</v>
      </c>
      <c r="K296" s="155">
        <v>9.99</v>
      </c>
      <c r="L296" s="155">
        <v>174.49289999999999</v>
      </c>
      <c r="M296" s="156" t="s">
        <v>115</v>
      </c>
      <c r="O296" s="158"/>
      <c r="P296" s="159"/>
      <c r="Q296" s="159"/>
      <c r="R296" s="160"/>
      <c r="S296" s="158"/>
      <c r="T296" s="158"/>
      <c r="U296" s="158"/>
    </row>
    <row r="297" spans="1:21" s="157" customFormat="1" ht="13.5" customHeight="1">
      <c r="A297" s="151" t="s">
        <v>401</v>
      </c>
      <c r="B297" s="152">
        <v>133.976</v>
      </c>
      <c r="C297" s="153">
        <v>28744.252400000001</v>
      </c>
      <c r="D297" s="154">
        <v>19889.796900000001</v>
      </c>
      <c r="E297" s="154">
        <v>22953.7667</v>
      </c>
      <c r="F297" s="179">
        <v>34316.691099999996</v>
      </c>
      <c r="G297" s="154">
        <v>40718.727700000003</v>
      </c>
      <c r="H297" s="154">
        <v>29790.549299999999</v>
      </c>
      <c r="I297" s="155">
        <v>11.76</v>
      </c>
      <c r="J297" s="155">
        <v>3.73</v>
      </c>
      <c r="K297" s="155">
        <v>9.65</v>
      </c>
      <c r="L297" s="155">
        <v>172.46850000000001</v>
      </c>
      <c r="M297" s="156" t="s">
        <v>115</v>
      </c>
      <c r="O297" s="158"/>
      <c r="P297" s="159"/>
      <c r="Q297" s="159"/>
      <c r="R297" s="160"/>
      <c r="S297" s="158"/>
      <c r="T297" s="158"/>
      <c r="U297" s="158"/>
    </row>
    <row r="298" spans="1:21" s="157" customFormat="1" ht="13.5" customHeight="1">
      <c r="A298" s="165" t="s">
        <v>402</v>
      </c>
      <c r="B298" s="166">
        <v>19.049900000000001</v>
      </c>
      <c r="C298" s="167">
        <v>30176.968000000001</v>
      </c>
      <c r="D298" s="168">
        <v>21593.595499999999</v>
      </c>
      <c r="E298" s="168">
        <v>25621.736199999999</v>
      </c>
      <c r="F298" s="179">
        <v>34765.546999999999</v>
      </c>
      <c r="G298" s="168">
        <v>38497.016600000003</v>
      </c>
      <c r="H298" s="168">
        <v>30618.468799999999</v>
      </c>
      <c r="I298" s="169">
        <v>5.94</v>
      </c>
      <c r="J298" s="169">
        <v>6.31</v>
      </c>
      <c r="K298" s="169">
        <v>10.58</v>
      </c>
      <c r="L298" s="169">
        <v>169.08250000000001</v>
      </c>
      <c r="M298" s="170" t="s">
        <v>115</v>
      </c>
      <c r="O298" s="158"/>
      <c r="P298" s="159"/>
      <c r="Q298" s="159"/>
      <c r="R298" s="160"/>
      <c r="S298" s="158"/>
      <c r="T298" s="158"/>
      <c r="U298" s="158"/>
    </row>
    <row r="299" spans="1:21" s="157" customFormat="1" ht="13.5" customHeight="1">
      <c r="A299" s="165" t="s">
        <v>403</v>
      </c>
      <c r="B299" s="166">
        <v>38.421799999999998</v>
      </c>
      <c r="C299" s="167">
        <v>28929.692800000001</v>
      </c>
      <c r="D299" s="168">
        <v>20437.122200000002</v>
      </c>
      <c r="E299" s="168">
        <v>23266.194299999999</v>
      </c>
      <c r="F299" s="179">
        <v>33144.434200000003</v>
      </c>
      <c r="G299" s="168">
        <v>38009.916799999999</v>
      </c>
      <c r="H299" s="168">
        <v>29052.6479</v>
      </c>
      <c r="I299" s="169">
        <v>6.65</v>
      </c>
      <c r="J299" s="169">
        <v>4.07</v>
      </c>
      <c r="K299" s="169">
        <v>9.9700000000000006</v>
      </c>
      <c r="L299" s="169">
        <v>173.81870000000001</v>
      </c>
      <c r="M299" s="170" t="s">
        <v>115</v>
      </c>
      <c r="O299" s="158"/>
      <c r="P299" s="159"/>
      <c r="Q299" s="159"/>
      <c r="R299" s="160"/>
      <c r="S299" s="158"/>
      <c r="T299" s="158"/>
      <c r="U299" s="158"/>
    </row>
    <row r="300" spans="1:21" s="157" customFormat="1" ht="13.5" customHeight="1">
      <c r="A300" s="165" t="s">
        <v>404</v>
      </c>
      <c r="B300" s="166">
        <v>5.3943000000000003</v>
      </c>
      <c r="C300" s="167">
        <v>30812.831200000001</v>
      </c>
      <c r="D300" s="168">
        <v>18896.3318</v>
      </c>
      <c r="E300" s="168">
        <v>21113.151300000001</v>
      </c>
      <c r="F300" s="179">
        <v>37572.764799999997</v>
      </c>
      <c r="G300" s="168">
        <v>45920.875200000002</v>
      </c>
      <c r="H300" s="168">
        <v>31928.0412</v>
      </c>
      <c r="I300" s="169">
        <v>20.149999999999999</v>
      </c>
      <c r="J300" s="169">
        <v>3.75</v>
      </c>
      <c r="K300" s="169">
        <v>8.9600000000000009</v>
      </c>
      <c r="L300" s="169">
        <v>170.02539999999999</v>
      </c>
      <c r="M300" s="170" t="s">
        <v>115</v>
      </c>
      <c r="O300" s="158"/>
      <c r="P300" s="159"/>
      <c r="Q300" s="159"/>
      <c r="R300" s="160"/>
      <c r="S300" s="158"/>
      <c r="T300" s="158"/>
      <c r="U300" s="158"/>
    </row>
    <row r="301" spans="1:21" s="157" customFormat="1" ht="13.5" customHeight="1">
      <c r="A301" s="165" t="s">
        <v>405</v>
      </c>
      <c r="B301" s="166">
        <v>6.3489000000000004</v>
      </c>
      <c r="C301" s="167">
        <v>29799.926599999999</v>
      </c>
      <c r="D301" s="168">
        <v>21480.504000000001</v>
      </c>
      <c r="E301" s="168">
        <v>24492.3809</v>
      </c>
      <c r="F301" s="179">
        <v>40175.1342</v>
      </c>
      <c r="G301" s="168">
        <v>44792.068599999999</v>
      </c>
      <c r="H301" s="168">
        <v>31955.8197</v>
      </c>
      <c r="I301" s="169">
        <v>9.14</v>
      </c>
      <c r="J301" s="169">
        <v>5.45</v>
      </c>
      <c r="K301" s="169">
        <v>9.93</v>
      </c>
      <c r="L301" s="169">
        <v>172.5538</v>
      </c>
      <c r="M301" s="170" t="s">
        <v>115</v>
      </c>
      <c r="O301" s="158"/>
      <c r="P301" s="159"/>
      <c r="Q301" s="159"/>
      <c r="R301" s="160"/>
      <c r="S301" s="158"/>
      <c r="T301" s="158"/>
      <c r="U301" s="158"/>
    </row>
    <row r="302" spans="1:21" s="157" customFormat="1" ht="13.5" customHeight="1">
      <c r="A302" s="165" t="s">
        <v>406</v>
      </c>
      <c r="B302" s="166">
        <v>12.3218</v>
      </c>
      <c r="C302" s="167">
        <v>29375.828799999999</v>
      </c>
      <c r="D302" s="168">
        <v>20600.4015</v>
      </c>
      <c r="E302" s="168">
        <v>24543.838500000002</v>
      </c>
      <c r="F302" s="179">
        <v>33500.783199999998</v>
      </c>
      <c r="G302" s="168">
        <v>38742.675799999997</v>
      </c>
      <c r="H302" s="168">
        <v>30280.208900000001</v>
      </c>
      <c r="I302" s="169">
        <v>9.8699999999999992</v>
      </c>
      <c r="J302" s="169">
        <v>4.62</v>
      </c>
      <c r="K302" s="169">
        <v>9.64</v>
      </c>
      <c r="L302" s="169">
        <v>171.416</v>
      </c>
      <c r="M302" s="170" t="s">
        <v>115</v>
      </c>
      <c r="O302" s="158"/>
      <c r="P302" s="159"/>
      <c r="Q302" s="159"/>
      <c r="R302" s="160"/>
      <c r="S302" s="158"/>
      <c r="T302" s="158"/>
      <c r="U302" s="158"/>
    </row>
    <row r="303" spans="1:21" s="157" customFormat="1" ht="13.5" customHeight="1">
      <c r="A303" s="165" t="s">
        <v>407</v>
      </c>
      <c r="B303" s="166">
        <v>11.3057</v>
      </c>
      <c r="C303" s="167">
        <v>30983.260600000001</v>
      </c>
      <c r="D303" s="168">
        <v>19488.568500000001</v>
      </c>
      <c r="E303" s="168">
        <v>23860.942800000001</v>
      </c>
      <c r="F303" s="179">
        <v>39091.925000000003</v>
      </c>
      <c r="G303" s="168">
        <v>46043.590400000001</v>
      </c>
      <c r="H303" s="168">
        <v>32495.602599999998</v>
      </c>
      <c r="I303" s="169">
        <v>24.96</v>
      </c>
      <c r="J303" s="169">
        <v>2.5099999999999998</v>
      </c>
      <c r="K303" s="169">
        <v>9.48</v>
      </c>
      <c r="L303" s="169">
        <v>174.8569</v>
      </c>
      <c r="M303" s="170" t="s">
        <v>115</v>
      </c>
      <c r="O303" s="158"/>
      <c r="P303" s="159"/>
      <c r="Q303" s="159"/>
      <c r="R303" s="160"/>
      <c r="S303" s="158"/>
      <c r="T303" s="158"/>
      <c r="U303" s="158"/>
    </row>
    <row r="304" spans="1:21" s="157" customFormat="1" ht="13.5" customHeight="1">
      <c r="A304" s="165" t="s">
        <v>408</v>
      </c>
      <c r="B304" s="166">
        <v>5.5515999999999996</v>
      </c>
      <c r="C304" s="167">
        <v>32433.983800000002</v>
      </c>
      <c r="D304" s="168">
        <v>18905.013800000001</v>
      </c>
      <c r="E304" s="168">
        <v>25182.16</v>
      </c>
      <c r="F304" s="179">
        <v>38025.4902</v>
      </c>
      <c r="G304" s="168">
        <v>46290.118300000002</v>
      </c>
      <c r="H304" s="168">
        <v>33544.3344</v>
      </c>
      <c r="I304" s="169">
        <v>24.4</v>
      </c>
      <c r="J304" s="169">
        <v>0.57999999999999996</v>
      </c>
      <c r="K304" s="169">
        <v>9.18</v>
      </c>
      <c r="L304" s="169">
        <v>172.3526</v>
      </c>
      <c r="M304" s="170" t="s">
        <v>111</v>
      </c>
      <c r="O304" s="158"/>
      <c r="P304" s="159"/>
      <c r="Q304" s="159"/>
      <c r="R304" s="160"/>
      <c r="S304" s="158"/>
      <c r="T304" s="158"/>
      <c r="U304" s="158"/>
    </row>
    <row r="305" spans="1:21" s="157" customFormat="1" ht="13.5" customHeight="1">
      <c r="A305" s="165" t="s">
        <v>409</v>
      </c>
      <c r="B305" s="166">
        <v>3.6501999999999999</v>
      </c>
      <c r="C305" s="167">
        <v>29930.530999999999</v>
      </c>
      <c r="D305" s="168">
        <v>19841.6666</v>
      </c>
      <c r="E305" s="168">
        <v>26683.470399999998</v>
      </c>
      <c r="F305" s="179">
        <v>35952.983899999999</v>
      </c>
      <c r="G305" s="168">
        <v>43650.554100000001</v>
      </c>
      <c r="H305" s="168">
        <v>31719.2163</v>
      </c>
      <c r="I305" s="169">
        <v>10.96</v>
      </c>
      <c r="J305" s="169">
        <v>2.81</v>
      </c>
      <c r="K305" s="169">
        <v>9.2899999999999991</v>
      </c>
      <c r="L305" s="169">
        <v>173.9288</v>
      </c>
      <c r="M305" s="170" t="s">
        <v>115</v>
      </c>
      <c r="O305" s="158"/>
      <c r="P305" s="159"/>
      <c r="Q305" s="159"/>
      <c r="R305" s="160"/>
      <c r="S305" s="158"/>
      <c r="T305" s="158"/>
      <c r="U305" s="158"/>
    </row>
    <row r="306" spans="1:21" s="157" customFormat="1" ht="13.5" customHeight="1">
      <c r="A306" s="151" t="s">
        <v>410</v>
      </c>
      <c r="B306" s="152">
        <v>15.276400000000001</v>
      </c>
      <c r="C306" s="153">
        <v>31344.347300000001</v>
      </c>
      <c r="D306" s="154">
        <v>22821.870500000001</v>
      </c>
      <c r="E306" s="154">
        <v>27098.351900000001</v>
      </c>
      <c r="F306" s="179">
        <v>35154.915999999997</v>
      </c>
      <c r="G306" s="154">
        <v>40191.895600000003</v>
      </c>
      <c r="H306" s="154">
        <v>31627.184600000001</v>
      </c>
      <c r="I306" s="155">
        <v>8.93</v>
      </c>
      <c r="J306" s="155">
        <v>6.53</v>
      </c>
      <c r="K306" s="155">
        <v>10.39</v>
      </c>
      <c r="L306" s="155">
        <v>172.2782</v>
      </c>
      <c r="M306" s="156" t="s">
        <v>115</v>
      </c>
      <c r="O306" s="158"/>
      <c r="P306" s="159"/>
      <c r="Q306" s="159"/>
      <c r="R306" s="160"/>
      <c r="S306" s="158"/>
      <c r="T306" s="158"/>
      <c r="U306" s="158"/>
    </row>
    <row r="307" spans="1:21" s="157" customFormat="1" ht="13.5" customHeight="1">
      <c r="A307" s="165" t="s">
        <v>411</v>
      </c>
      <c r="B307" s="166">
        <v>9.5488</v>
      </c>
      <c r="C307" s="167">
        <v>30078.514999999999</v>
      </c>
      <c r="D307" s="168">
        <v>22092.97</v>
      </c>
      <c r="E307" s="168">
        <v>26035.014999999999</v>
      </c>
      <c r="F307" s="179">
        <v>33606.087899999999</v>
      </c>
      <c r="G307" s="168">
        <v>38002.165399999998</v>
      </c>
      <c r="H307" s="168">
        <v>30278.4012</v>
      </c>
      <c r="I307" s="169">
        <v>7.67</v>
      </c>
      <c r="J307" s="169">
        <v>5.51</v>
      </c>
      <c r="K307" s="169">
        <v>9.85</v>
      </c>
      <c r="L307" s="169">
        <v>172.8973</v>
      </c>
      <c r="M307" s="170" t="s">
        <v>115</v>
      </c>
      <c r="O307" s="158"/>
      <c r="P307" s="159"/>
      <c r="Q307" s="159"/>
      <c r="R307" s="160"/>
      <c r="S307" s="158"/>
      <c r="T307" s="158"/>
      <c r="U307" s="158"/>
    </row>
    <row r="308" spans="1:21" s="157" customFormat="1" ht="13.5" customHeight="1">
      <c r="A308" s="151" t="s">
        <v>412</v>
      </c>
      <c r="B308" s="152">
        <v>0.86939999999999995</v>
      </c>
      <c r="C308" s="153">
        <v>39838.272400000002</v>
      </c>
      <c r="D308" s="154">
        <v>27136.714800000002</v>
      </c>
      <c r="E308" s="154">
        <v>31897.312900000001</v>
      </c>
      <c r="F308" s="179">
        <v>48555.459699999999</v>
      </c>
      <c r="G308" s="154">
        <v>57590.490700000002</v>
      </c>
      <c r="H308" s="154">
        <v>41389.184099999999</v>
      </c>
      <c r="I308" s="155">
        <v>19.329999999999998</v>
      </c>
      <c r="J308" s="155">
        <v>2.36</v>
      </c>
      <c r="K308" s="155">
        <v>12.56</v>
      </c>
      <c r="L308" s="155">
        <v>172.96879999999999</v>
      </c>
      <c r="M308" s="156" t="s">
        <v>115</v>
      </c>
      <c r="O308" s="158"/>
      <c r="P308" s="159"/>
      <c r="Q308" s="159"/>
      <c r="R308" s="160"/>
      <c r="S308" s="158"/>
      <c r="T308" s="158"/>
      <c r="U308" s="158"/>
    </row>
    <row r="309" spans="1:21" s="157" customFormat="1" ht="13.5" customHeight="1">
      <c r="A309" s="151" t="s">
        <v>413</v>
      </c>
      <c r="B309" s="152">
        <v>7.7907999999999999</v>
      </c>
      <c r="C309" s="153">
        <v>27862.987000000001</v>
      </c>
      <c r="D309" s="154">
        <v>20805.68</v>
      </c>
      <c r="E309" s="154">
        <v>23877.9467</v>
      </c>
      <c r="F309" s="179">
        <v>32007.232</v>
      </c>
      <c r="G309" s="154">
        <v>36118.996099999997</v>
      </c>
      <c r="H309" s="154">
        <v>28564.689600000002</v>
      </c>
      <c r="I309" s="155">
        <v>13.24</v>
      </c>
      <c r="J309" s="155">
        <v>6.02</v>
      </c>
      <c r="K309" s="155">
        <v>8.02</v>
      </c>
      <c r="L309" s="155">
        <v>175.0814</v>
      </c>
      <c r="M309" s="156" t="s">
        <v>115</v>
      </c>
      <c r="O309" s="158"/>
      <c r="P309" s="159"/>
      <c r="Q309" s="159"/>
      <c r="R309" s="160"/>
      <c r="S309" s="158"/>
      <c r="T309" s="158"/>
      <c r="U309" s="158"/>
    </row>
    <row r="310" spans="1:21" s="157" customFormat="1" ht="13.5" customHeight="1">
      <c r="A310" s="151" t="s">
        <v>414</v>
      </c>
      <c r="B310" s="152">
        <v>5.0293000000000001</v>
      </c>
      <c r="C310" s="153">
        <v>26519.6819</v>
      </c>
      <c r="D310" s="154">
        <v>19539.2003</v>
      </c>
      <c r="E310" s="154">
        <v>23953.264899999998</v>
      </c>
      <c r="F310" s="179">
        <v>31437.375100000001</v>
      </c>
      <c r="G310" s="154">
        <v>37356.7981</v>
      </c>
      <c r="H310" s="154">
        <v>28013.064299999998</v>
      </c>
      <c r="I310" s="155">
        <v>9.09</v>
      </c>
      <c r="J310" s="155">
        <v>4.9000000000000004</v>
      </c>
      <c r="K310" s="155">
        <v>8.0399999999999991</v>
      </c>
      <c r="L310" s="155">
        <v>169.50319999999999</v>
      </c>
      <c r="M310" s="156" t="s">
        <v>115</v>
      </c>
      <c r="O310" s="158"/>
      <c r="P310" s="159"/>
      <c r="Q310" s="159"/>
      <c r="R310" s="160"/>
      <c r="S310" s="158"/>
      <c r="T310" s="158"/>
      <c r="U310" s="158"/>
    </row>
    <row r="311" spans="1:21" s="157" customFormat="1" ht="13.5" customHeight="1">
      <c r="A311" s="151" t="s">
        <v>415</v>
      </c>
      <c r="B311" s="152">
        <v>3.4540000000000002</v>
      </c>
      <c r="C311" s="153">
        <v>27780.5268</v>
      </c>
      <c r="D311" s="154">
        <v>20654.488399999998</v>
      </c>
      <c r="E311" s="154">
        <v>24266.9493</v>
      </c>
      <c r="F311" s="179">
        <v>31271.250199999999</v>
      </c>
      <c r="G311" s="154">
        <v>36104.906799999997</v>
      </c>
      <c r="H311" s="154">
        <v>28283.386900000001</v>
      </c>
      <c r="I311" s="155">
        <v>7.34</v>
      </c>
      <c r="J311" s="155">
        <v>0.28999999999999998</v>
      </c>
      <c r="K311" s="155">
        <v>9.66</v>
      </c>
      <c r="L311" s="155">
        <v>172.50829999999999</v>
      </c>
      <c r="M311" s="156" t="s">
        <v>115</v>
      </c>
      <c r="O311" s="158"/>
      <c r="P311" s="159"/>
      <c r="Q311" s="159"/>
      <c r="R311" s="160"/>
      <c r="S311" s="158"/>
      <c r="T311" s="158"/>
      <c r="U311" s="158"/>
    </row>
    <row r="312" spans="1:21" s="157" customFormat="1" ht="13.5" customHeight="1">
      <c r="A312" s="151" t="s">
        <v>416</v>
      </c>
      <c r="B312" s="152">
        <v>1.8551</v>
      </c>
      <c r="C312" s="153">
        <v>31136.010900000001</v>
      </c>
      <c r="D312" s="154">
        <v>23419.303800000002</v>
      </c>
      <c r="E312" s="154">
        <v>26864.105</v>
      </c>
      <c r="F312" s="179">
        <v>36711.396999999997</v>
      </c>
      <c r="G312" s="154">
        <v>43663.390800000001</v>
      </c>
      <c r="H312" s="154">
        <v>32695.074700000001</v>
      </c>
      <c r="I312" s="155">
        <v>8.19</v>
      </c>
      <c r="J312" s="155">
        <v>0.38</v>
      </c>
      <c r="K312" s="155">
        <v>16.48</v>
      </c>
      <c r="L312" s="155">
        <v>170.73259999999999</v>
      </c>
      <c r="M312" s="156" t="s">
        <v>115</v>
      </c>
      <c r="O312" s="158"/>
      <c r="P312" s="159"/>
      <c r="Q312" s="159"/>
      <c r="R312" s="160"/>
      <c r="S312" s="158"/>
      <c r="T312" s="158"/>
      <c r="U312" s="158"/>
    </row>
    <row r="313" spans="1:21" s="157" customFormat="1" ht="13.5" customHeight="1">
      <c r="A313" s="151" t="s">
        <v>417</v>
      </c>
      <c r="B313" s="152">
        <v>10.9702</v>
      </c>
      <c r="C313" s="153">
        <v>33711.802799999998</v>
      </c>
      <c r="D313" s="154">
        <v>26801.0193</v>
      </c>
      <c r="E313" s="154">
        <v>30228.629700000001</v>
      </c>
      <c r="F313" s="179">
        <v>37121.384599999998</v>
      </c>
      <c r="G313" s="154">
        <v>41032.480199999998</v>
      </c>
      <c r="H313" s="154">
        <v>33997.581200000001</v>
      </c>
      <c r="I313" s="155">
        <v>12.25</v>
      </c>
      <c r="J313" s="155">
        <v>11.52</v>
      </c>
      <c r="K313" s="155">
        <v>10.14</v>
      </c>
      <c r="L313" s="155">
        <v>170.3167</v>
      </c>
      <c r="M313" s="156" t="s">
        <v>115</v>
      </c>
      <c r="O313" s="158"/>
      <c r="P313" s="159"/>
      <c r="Q313" s="159"/>
      <c r="R313" s="160"/>
      <c r="S313" s="158"/>
      <c r="T313" s="158"/>
      <c r="U313" s="158"/>
    </row>
    <row r="314" spans="1:21" s="157" customFormat="1" ht="13.5" customHeight="1">
      <c r="A314" s="165" t="s">
        <v>418</v>
      </c>
      <c r="B314" s="166">
        <v>8.0287000000000006</v>
      </c>
      <c r="C314" s="167">
        <v>33544.616999999998</v>
      </c>
      <c r="D314" s="168">
        <v>26692.518499999998</v>
      </c>
      <c r="E314" s="168">
        <v>30138.762999999999</v>
      </c>
      <c r="F314" s="179">
        <v>37074.349300000002</v>
      </c>
      <c r="G314" s="168">
        <v>41058.965300000003</v>
      </c>
      <c r="H314" s="168">
        <v>33921.135999999999</v>
      </c>
      <c r="I314" s="169">
        <v>13.21</v>
      </c>
      <c r="J314" s="169">
        <v>10.94</v>
      </c>
      <c r="K314" s="169">
        <v>10.25</v>
      </c>
      <c r="L314" s="169">
        <v>169.6611</v>
      </c>
      <c r="M314" s="170" t="s">
        <v>115</v>
      </c>
      <c r="O314" s="158"/>
      <c r="P314" s="159"/>
      <c r="Q314" s="159"/>
      <c r="R314" s="160"/>
      <c r="S314" s="158"/>
      <c r="T314" s="158"/>
      <c r="U314" s="158"/>
    </row>
    <row r="315" spans="1:21" s="157" customFormat="1" ht="13.5" customHeight="1">
      <c r="A315" s="151" t="s">
        <v>419</v>
      </c>
      <c r="B315" s="152">
        <v>8.7937999999999992</v>
      </c>
      <c r="C315" s="153">
        <v>32783.336000000003</v>
      </c>
      <c r="D315" s="154">
        <v>26630.034599999999</v>
      </c>
      <c r="E315" s="154">
        <v>29061.696199999998</v>
      </c>
      <c r="F315" s="179">
        <v>38013.333100000003</v>
      </c>
      <c r="G315" s="154">
        <v>43212.349099999999</v>
      </c>
      <c r="H315" s="154">
        <v>34179.3822</v>
      </c>
      <c r="I315" s="155">
        <v>15.82</v>
      </c>
      <c r="J315" s="155">
        <v>3.81</v>
      </c>
      <c r="K315" s="155">
        <v>11.01</v>
      </c>
      <c r="L315" s="155">
        <v>173.1412</v>
      </c>
      <c r="M315" s="156" t="s">
        <v>115</v>
      </c>
      <c r="O315" s="158"/>
      <c r="P315" s="159"/>
      <c r="Q315" s="159"/>
      <c r="R315" s="160"/>
      <c r="S315" s="158"/>
      <c r="T315" s="158"/>
      <c r="U315" s="158"/>
    </row>
    <row r="316" spans="1:21" s="157" customFormat="1" ht="13.5" customHeight="1">
      <c r="A316" s="165" t="s">
        <v>420</v>
      </c>
      <c r="B316" s="166">
        <v>6.6887999999999996</v>
      </c>
      <c r="C316" s="167">
        <v>33031.363899999997</v>
      </c>
      <c r="D316" s="168">
        <v>27105.25</v>
      </c>
      <c r="E316" s="168">
        <v>29379.2893</v>
      </c>
      <c r="F316" s="179">
        <v>38328.429799999998</v>
      </c>
      <c r="G316" s="168">
        <v>43289.849900000001</v>
      </c>
      <c r="H316" s="168">
        <v>34533.112800000003</v>
      </c>
      <c r="I316" s="169">
        <v>16.68</v>
      </c>
      <c r="J316" s="169">
        <v>4.0599999999999996</v>
      </c>
      <c r="K316" s="169">
        <v>10.73</v>
      </c>
      <c r="L316" s="169">
        <v>173.3203</v>
      </c>
      <c r="M316" s="170" t="s">
        <v>115</v>
      </c>
      <c r="O316" s="158"/>
      <c r="P316" s="159"/>
      <c r="Q316" s="159"/>
      <c r="R316" s="160"/>
      <c r="S316" s="158"/>
      <c r="T316" s="158"/>
      <c r="U316" s="158"/>
    </row>
    <row r="317" spans="1:21" s="157" customFormat="1" ht="13.5" customHeight="1">
      <c r="A317" s="151" t="s">
        <v>421</v>
      </c>
      <c r="B317" s="152">
        <v>13.2889</v>
      </c>
      <c r="C317" s="153">
        <v>31313.464100000001</v>
      </c>
      <c r="D317" s="154">
        <v>23737.334800000001</v>
      </c>
      <c r="E317" s="154">
        <v>26930.326499999999</v>
      </c>
      <c r="F317" s="179">
        <v>35476.317900000002</v>
      </c>
      <c r="G317" s="154">
        <v>40658.532099999997</v>
      </c>
      <c r="H317" s="154">
        <v>31851.960200000001</v>
      </c>
      <c r="I317" s="155">
        <v>9.82</v>
      </c>
      <c r="J317" s="155">
        <v>10.66</v>
      </c>
      <c r="K317" s="155">
        <v>10.33</v>
      </c>
      <c r="L317" s="155">
        <v>173.1722</v>
      </c>
      <c r="M317" s="156" t="s">
        <v>115</v>
      </c>
      <c r="O317" s="158"/>
      <c r="P317" s="159"/>
      <c r="Q317" s="159"/>
      <c r="R317" s="160"/>
      <c r="S317" s="158"/>
      <c r="T317" s="158"/>
      <c r="U317" s="158"/>
    </row>
    <row r="318" spans="1:21" s="157" customFormat="1" ht="13.5" customHeight="1">
      <c r="A318" s="165" t="s">
        <v>422</v>
      </c>
      <c r="B318" s="166">
        <v>10.1153</v>
      </c>
      <c r="C318" s="167">
        <v>31635.131000000001</v>
      </c>
      <c r="D318" s="168">
        <v>24568.25</v>
      </c>
      <c r="E318" s="168">
        <v>27338.478800000001</v>
      </c>
      <c r="F318" s="179">
        <v>36210.570899999999</v>
      </c>
      <c r="G318" s="168">
        <v>41077.731899999999</v>
      </c>
      <c r="H318" s="168">
        <v>32504.494999999999</v>
      </c>
      <c r="I318" s="169">
        <v>8.82</v>
      </c>
      <c r="J318" s="169">
        <v>13.3</v>
      </c>
      <c r="K318" s="169">
        <v>10.68</v>
      </c>
      <c r="L318" s="169">
        <v>173.8</v>
      </c>
      <c r="M318" s="170" t="s">
        <v>115</v>
      </c>
      <c r="O318" s="158"/>
      <c r="P318" s="159"/>
      <c r="Q318" s="159"/>
      <c r="R318" s="160"/>
      <c r="S318" s="158"/>
      <c r="T318" s="158"/>
      <c r="U318" s="158"/>
    </row>
    <row r="319" spans="1:21" s="157" customFormat="1" ht="13.5" customHeight="1">
      <c r="A319" s="151" t="s">
        <v>423</v>
      </c>
      <c r="B319" s="152">
        <v>2.6480999999999999</v>
      </c>
      <c r="C319" s="153">
        <v>51724.926399999997</v>
      </c>
      <c r="D319" s="154">
        <v>37445.195599999999</v>
      </c>
      <c r="E319" s="154">
        <v>44479.527000000002</v>
      </c>
      <c r="F319" s="179">
        <v>61896.3</v>
      </c>
      <c r="G319" s="154">
        <v>73181.386799999993</v>
      </c>
      <c r="H319" s="154">
        <v>53878.951099999998</v>
      </c>
      <c r="I319" s="155">
        <v>13.75</v>
      </c>
      <c r="J319" s="155">
        <v>19.54</v>
      </c>
      <c r="K319" s="155">
        <v>10.8</v>
      </c>
      <c r="L319" s="155">
        <v>171.5067</v>
      </c>
      <c r="M319" s="156" t="s">
        <v>115</v>
      </c>
      <c r="O319" s="158"/>
      <c r="P319" s="159"/>
      <c r="Q319" s="159"/>
      <c r="R319" s="160"/>
      <c r="S319" s="158"/>
      <c r="T319" s="158"/>
      <c r="U319" s="158"/>
    </row>
    <row r="320" spans="1:21" s="157" customFormat="1" ht="13.5" customHeight="1">
      <c r="A320" s="165" t="s">
        <v>424</v>
      </c>
      <c r="B320" s="166">
        <v>2.6126</v>
      </c>
      <c r="C320" s="167">
        <v>51941.204400000002</v>
      </c>
      <c r="D320" s="168">
        <v>37591.064700000003</v>
      </c>
      <c r="E320" s="168">
        <v>44820.513599999998</v>
      </c>
      <c r="F320" s="179">
        <v>62059.8272</v>
      </c>
      <c r="G320" s="168">
        <v>73409.004100000006</v>
      </c>
      <c r="H320" s="168">
        <v>54065.0144</v>
      </c>
      <c r="I320" s="169">
        <v>13.81</v>
      </c>
      <c r="J320" s="169">
        <v>19.600000000000001</v>
      </c>
      <c r="K320" s="169">
        <v>10.82</v>
      </c>
      <c r="L320" s="169">
        <v>171.44829999999999</v>
      </c>
      <c r="M320" s="170" t="s">
        <v>115</v>
      </c>
      <c r="O320" s="158"/>
      <c r="P320" s="159"/>
      <c r="Q320" s="159"/>
      <c r="R320" s="160"/>
      <c r="S320" s="158"/>
      <c r="T320" s="158"/>
      <c r="U320" s="158"/>
    </row>
    <row r="321" spans="1:21" s="157" customFormat="1" ht="13.5" customHeight="1">
      <c r="A321" s="151" t="s">
        <v>425</v>
      </c>
      <c r="B321" s="152">
        <v>36.7789</v>
      </c>
      <c r="C321" s="153">
        <v>21869.899000000001</v>
      </c>
      <c r="D321" s="154">
        <v>18427.108899999999</v>
      </c>
      <c r="E321" s="154">
        <v>19922.996500000001</v>
      </c>
      <c r="F321" s="179">
        <v>26697.3537</v>
      </c>
      <c r="G321" s="154">
        <v>34636.5671</v>
      </c>
      <c r="H321" s="154">
        <v>24917.286899999999</v>
      </c>
      <c r="I321" s="155">
        <v>6.44</v>
      </c>
      <c r="J321" s="155">
        <v>9.08</v>
      </c>
      <c r="K321" s="155">
        <v>8.49</v>
      </c>
      <c r="L321" s="155">
        <v>170.53309999999999</v>
      </c>
      <c r="M321" s="156" t="s">
        <v>115</v>
      </c>
      <c r="O321" s="158"/>
      <c r="P321" s="159"/>
      <c r="Q321" s="159"/>
      <c r="R321" s="160"/>
      <c r="S321" s="158"/>
      <c r="T321" s="158"/>
      <c r="U321" s="158"/>
    </row>
    <row r="322" spans="1:21" s="157" customFormat="1" ht="13.5" customHeight="1">
      <c r="A322" s="165" t="s">
        <v>426</v>
      </c>
      <c r="B322" s="166">
        <v>11.369400000000001</v>
      </c>
      <c r="C322" s="167">
        <v>21015.2448</v>
      </c>
      <c r="D322" s="168">
        <v>17759.0157</v>
      </c>
      <c r="E322" s="168">
        <v>19092.6666</v>
      </c>
      <c r="F322" s="179">
        <v>24370.728999999999</v>
      </c>
      <c r="G322" s="168">
        <v>28886.255399999998</v>
      </c>
      <c r="H322" s="168">
        <v>22491.861199999999</v>
      </c>
      <c r="I322" s="169">
        <v>4.63</v>
      </c>
      <c r="J322" s="169">
        <v>7.73</v>
      </c>
      <c r="K322" s="169">
        <v>8.81</v>
      </c>
      <c r="L322" s="169">
        <v>171.65950000000001</v>
      </c>
      <c r="M322" s="170" t="s">
        <v>115</v>
      </c>
      <c r="O322" s="158"/>
      <c r="P322" s="159"/>
      <c r="Q322" s="159"/>
      <c r="R322" s="160"/>
      <c r="S322" s="158"/>
      <c r="T322" s="158"/>
      <c r="U322" s="158"/>
    </row>
    <row r="323" spans="1:21" s="157" customFormat="1" ht="13.5" customHeight="1">
      <c r="A323" s="165" t="s">
        <v>427</v>
      </c>
      <c r="B323" s="166">
        <v>22.594200000000001</v>
      </c>
      <c r="C323" s="167">
        <v>22105.196899999999</v>
      </c>
      <c r="D323" s="168">
        <v>18841.333299999998</v>
      </c>
      <c r="E323" s="168">
        <v>20158.319299999999</v>
      </c>
      <c r="F323" s="179">
        <v>26739.725200000001</v>
      </c>
      <c r="G323" s="168">
        <v>34475.927000000003</v>
      </c>
      <c r="H323" s="168">
        <v>25337.154500000001</v>
      </c>
      <c r="I323" s="169">
        <v>6.23</v>
      </c>
      <c r="J323" s="169">
        <v>9.9600000000000009</v>
      </c>
      <c r="K323" s="169">
        <v>8.25</v>
      </c>
      <c r="L323" s="169">
        <v>169.66980000000001</v>
      </c>
      <c r="M323" s="170" t="s">
        <v>115</v>
      </c>
      <c r="O323" s="158"/>
      <c r="P323" s="159"/>
      <c r="Q323" s="159"/>
      <c r="R323" s="160"/>
      <c r="S323" s="158"/>
      <c r="T323" s="158"/>
      <c r="U323" s="158"/>
    </row>
    <row r="324" spans="1:21" s="157" customFormat="1" ht="13.5" customHeight="1">
      <c r="A324" s="151" t="s">
        <v>428</v>
      </c>
      <c r="B324" s="152">
        <v>0.61990000000000001</v>
      </c>
      <c r="C324" s="153">
        <v>33818.6198</v>
      </c>
      <c r="D324" s="154">
        <v>25545.57</v>
      </c>
      <c r="E324" s="154">
        <v>28741.774399999998</v>
      </c>
      <c r="F324" s="179">
        <v>36848.099000000002</v>
      </c>
      <c r="G324" s="154">
        <v>50195.861199999999</v>
      </c>
      <c r="H324" s="154">
        <v>36161.3819</v>
      </c>
      <c r="I324" s="155">
        <v>17.27</v>
      </c>
      <c r="J324" s="155">
        <v>5.6</v>
      </c>
      <c r="K324" s="155">
        <v>9.85</v>
      </c>
      <c r="L324" s="155">
        <v>171.78139999999999</v>
      </c>
      <c r="M324" s="156" t="s">
        <v>115</v>
      </c>
      <c r="O324" s="158"/>
      <c r="P324" s="159"/>
      <c r="Q324" s="159"/>
      <c r="R324" s="160"/>
      <c r="S324" s="158"/>
      <c r="T324" s="158"/>
      <c r="U324" s="158"/>
    </row>
    <row r="325" spans="1:21" s="157" customFormat="1" ht="13.5" customHeight="1">
      <c r="A325" s="151" t="s">
        <v>429</v>
      </c>
      <c r="B325" s="152">
        <v>1.6700999999999999</v>
      </c>
      <c r="C325" s="153">
        <v>39230.258600000001</v>
      </c>
      <c r="D325" s="154">
        <v>26043.405500000001</v>
      </c>
      <c r="E325" s="154">
        <v>32644.821499999998</v>
      </c>
      <c r="F325" s="179">
        <v>49124.225400000003</v>
      </c>
      <c r="G325" s="154">
        <v>58981.9323</v>
      </c>
      <c r="H325" s="154">
        <v>41513.775900000001</v>
      </c>
      <c r="I325" s="155">
        <v>28.6</v>
      </c>
      <c r="J325" s="155">
        <v>2.84</v>
      </c>
      <c r="K325" s="155">
        <v>12.41</v>
      </c>
      <c r="L325" s="155">
        <v>177.7724</v>
      </c>
      <c r="M325" s="156" t="s">
        <v>111</v>
      </c>
      <c r="O325" s="158"/>
      <c r="P325" s="159"/>
      <c r="Q325" s="159"/>
      <c r="R325" s="160"/>
      <c r="S325" s="158"/>
      <c r="T325" s="158"/>
      <c r="U325" s="158"/>
    </row>
    <row r="326" spans="1:21" s="157" customFormat="1" ht="13.5" customHeight="1">
      <c r="A326" s="151" t="s">
        <v>430</v>
      </c>
      <c r="B326" s="152">
        <v>3.7065000000000001</v>
      </c>
      <c r="C326" s="153">
        <v>26277.804400000001</v>
      </c>
      <c r="D326" s="154">
        <v>19927.686900000001</v>
      </c>
      <c r="E326" s="154">
        <v>21816.410599999999</v>
      </c>
      <c r="F326" s="179">
        <v>31751.1404</v>
      </c>
      <c r="G326" s="154">
        <v>35840.603600000002</v>
      </c>
      <c r="H326" s="154">
        <v>27431.017800000001</v>
      </c>
      <c r="I326" s="155">
        <v>12.66</v>
      </c>
      <c r="J326" s="155">
        <v>2.15</v>
      </c>
      <c r="K326" s="155">
        <v>10.41</v>
      </c>
      <c r="L326" s="155">
        <v>175.7612</v>
      </c>
      <c r="M326" s="156" t="s">
        <v>111</v>
      </c>
      <c r="O326" s="158"/>
      <c r="P326" s="159"/>
      <c r="Q326" s="159"/>
      <c r="R326" s="160"/>
      <c r="S326" s="158"/>
      <c r="T326" s="158"/>
      <c r="U326" s="158"/>
    </row>
    <row r="327" spans="1:21" s="157" customFormat="1" ht="13.5" customHeight="1">
      <c r="A327" s="165" t="s">
        <v>431</v>
      </c>
      <c r="B327" s="166">
        <v>0.46610000000000001</v>
      </c>
      <c r="C327" s="167">
        <v>28478.1715</v>
      </c>
      <c r="D327" s="168">
        <v>20224.555499999999</v>
      </c>
      <c r="E327" s="168">
        <v>23251.5638</v>
      </c>
      <c r="F327" s="179">
        <v>36659.178399999997</v>
      </c>
      <c r="G327" s="168">
        <v>45796.825799999999</v>
      </c>
      <c r="H327" s="168">
        <v>31115.039700000001</v>
      </c>
      <c r="I327" s="169">
        <v>16.559999999999999</v>
      </c>
      <c r="J327" s="169">
        <v>3.62</v>
      </c>
      <c r="K327" s="169">
        <v>10.96</v>
      </c>
      <c r="L327" s="169">
        <v>176.67410000000001</v>
      </c>
      <c r="M327" s="170" t="s">
        <v>111</v>
      </c>
      <c r="O327" s="158"/>
      <c r="P327" s="159"/>
      <c r="Q327" s="159"/>
      <c r="R327" s="160"/>
      <c r="S327" s="158"/>
      <c r="T327" s="158"/>
      <c r="U327" s="158"/>
    </row>
    <row r="328" spans="1:21" s="157" customFormat="1" ht="13.5" customHeight="1">
      <c r="A328" s="151" t="s">
        <v>432</v>
      </c>
      <c r="B328" s="152">
        <v>11.353400000000001</v>
      </c>
      <c r="C328" s="153">
        <v>35040.508699999998</v>
      </c>
      <c r="D328" s="154">
        <v>25160.4431</v>
      </c>
      <c r="E328" s="154">
        <v>29425.428800000002</v>
      </c>
      <c r="F328" s="179">
        <v>39544.78</v>
      </c>
      <c r="G328" s="154">
        <v>44827.606599999999</v>
      </c>
      <c r="H328" s="154">
        <v>35410.066800000001</v>
      </c>
      <c r="I328" s="155">
        <v>17.05</v>
      </c>
      <c r="J328" s="155">
        <v>11.54</v>
      </c>
      <c r="K328" s="155">
        <v>9.31</v>
      </c>
      <c r="L328" s="155">
        <v>183.1293</v>
      </c>
      <c r="M328" s="156" t="s">
        <v>115</v>
      </c>
      <c r="O328" s="158"/>
      <c r="P328" s="159"/>
      <c r="Q328" s="159"/>
      <c r="R328" s="160"/>
      <c r="S328" s="158"/>
      <c r="T328" s="158"/>
      <c r="U328" s="158"/>
    </row>
    <row r="329" spans="1:21" s="157" customFormat="1" ht="13.5" customHeight="1">
      <c r="A329" s="165" t="s">
        <v>433</v>
      </c>
      <c r="B329" s="166">
        <v>8.5954999999999995</v>
      </c>
      <c r="C329" s="167">
        <v>36495.2808</v>
      </c>
      <c r="D329" s="168">
        <v>27714.0056</v>
      </c>
      <c r="E329" s="168">
        <v>31165.137999999999</v>
      </c>
      <c r="F329" s="179">
        <v>40703.133800000003</v>
      </c>
      <c r="G329" s="168">
        <v>46663.838199999998</v>
      </c>
      <c r="H329" s="168">
        <v>37051.433400000002</v>
      </c>
      <c r="I329" s="169">
        <v>18.3</v>
      </c>
      <c r="J329" s="169">
        <v>13.04</v>
      </c>
      <c r="K329" s="169">
        <v>9.5500000000000007</v>
      </c>
      <c r="L329" s="169">
        <v>184.43600000000001</v>
      </c>
      <c r="M329" s="170" t="s">
        <v>115</v>
      </c>
      <c r="O329" s="158"/>
      <c r="P329" s="159"/>
      <c r="Q329" s="159"/>
      <c r="R329" s="160"/>
      <c r="S329" s="158"/>
      <c r="T329" s="158"/>
      <c r="U329" s="158"/>
    </row>
    <row r="330" spans="1:21" s="157" customFormat="1" ht="13.5" customHeight="1">
      <c r="A330" s="151" t="s">
        <v>434</v>
      </c>
      <c r="B330" s="152">
        <v>2.1227</v>
      </c>
      <c r="C330" s="153">
        <v>34456.399799999999</v>
      </c>
      <c r="D330" s="154">
        <v>25187.713400000001</v>
      </c>
      <c r="E330" s="154">
        <v>29052.802599999999</v>
      </c>
      <c r="F330" s="179">
        <v>39467.722099999999</v>
      </c>
      <c r="G330" s="154">
        <v>44466.887900000002</v>
      </c>
      <c r="H330" s="154">
        <v>34746.764900000002</v>
      </c>
      <c r="I330" s="155">
        <v>18.16</v>
      </c>
      <c r="J330" s="155">
        <v>2.66</v>
      </c>
      <c r="K330" s="155">
        <v>15.29</v>
      </c>
      <c r="L330" s="155">
        <v>173.30160000000001</v>
      </c>
      <c r="M330" s="156" t="s">
        <v>115</v>
      </c>
      <c r="O330" s="158"/>
      <c r="P330" s="159"/>
      <c r="Q330" s="159"/>
      <c r="R330" s="160"/>
      <c r="S330" s="158"/>
      <c r="T330" s="158"/>
      <c r="U330" s="158"/>
    </row>
    <row r="331" spans="1:21" s="157" customFormat="1" ht="13.5" customHeight="1">
      <c r="A331" s="165" t="s">
        <v>435</v>
      </c>
      <c r="B331" s="166">
        <v>0.4123</v>
      </c>
      <c r="C331" s="167">
        <v>40040.138500000001</v>
      </c>
      <c r="D331" s="168">
        <v>33442.330600000001</v>
      </c>
      <c r="E331" s="168">
        <v>36430.8995</v>
      </c>
      <c r="F331" s="179">
        <v>44466.887900000002</v>
      </c>
      <c r="G331" s="168">
        <v>50127.877099999998</v>
      </c>
      <c r="H331" s="168">
        <v>40984.7454</v>
      </c>
      <c r="I331" s="169">
        <v>21.61</v>
      </c>
      <c r="J331" s="169">
        <v>2.52</v>
      </c>
      <c r="K331" s="169">
        <v>17.61</v>
      </c>
      <c r="L331" s="169">
        <v>171.25399999999999</v>
      </c>
      <c r="M331" s="170" t="s">
        <v>115</v>
      </c>
      <c r="O331" s="158"/>
      <c r="P331" s="159"/>
      <c r="Q331" s="159"/>
      <c r="R331" s="160"/>
      <c r="S331" s="158"/>
      <c r="T331" s="158"/>
      <c r="U331" s="158"/>
    </row>
    <row r="332" spans="1:21" s="157" customFormat="1" ht="13.5" customHeight="1">
      <c r="A332" s="151" t="s">
        <v>436</v>
      </c>
      <c r="B332" s="152">
        <v>17.492599999999999</v>
      </c>
      <c r="C332" s="153">
        <v>25157.077600000001</v>
      </c>
      <c r="D332" s="154">
        <v>18961.453099999999</v>
      </c>
      <c r="E332" s="154">
        <v>20640.039700000001</v>
      </c>
      <c r="F332" s="179">
        <v>33663.025800000003</v>
      </c>
      <c r="G332" s="154">
        <v>41887.095999999998</v>
      </c>
      <c r="H332" s="154">
        <v>28425.463599999999</v>
      </c>
      <c r="I332" s="155">
        <v>12.55</v>
      </c>
      <c r="J332" s="155">
        <v>1.9</v>
      </c>
      <c r="K332" s="155">
        <v>11.53</v>
      </c>
      <c r="L332" s="155">
        <v>175.32589999999999</v>
      </c>
      <c r="M332" s="156" t="s">
        <v>115</v>
      </c>
      <c r="O332" s="158"/>
      <c r="P332" s="159"/>
      <c r="Q332" s="159"/>
      <c r="R332" s="160"/>
      <c r="S332" s="158"/>
      <c r="T332" s="158"/>
      <c r="U332" s="158"/>
    </row>
    <row r="333" spans="1:21" s="157" customFormat="1" ht="13.5" customHeight="1">
      <c r="A333" s="165" t="s">
        <v>437</v>
      </c>
      <c r="B333" s="166">
        <v>14.0359</v>
      </c>
      <c r="C333" s="167">
        <v>25363.529699999999</v>
      </c>
      <c r="D333" s="168">
        <v>18841.5</v>
      </c>
      <c r="E333" s="168">
        <v>20883.757699999998</v>
      </c>
      <c r="F333" s="179">
        <v>32971.595500000003</v>
      </c>
      <c r="G333" s="168">
        <v>40731.083700000003</v>
      </c>
      <c r="H333" s="168">
        <v>28250.354800000001</v>
      </c>
      <c r="I333" s="169">
        <v>10.87</v>
      </c>
      <c r="J333" s="169">
        <v>1.63</v>
      </c>
      <c r="K333" s="169">
        <v>11.89</v>
      </c>
      <c r="L333" s="169">
        <v>175.8013</v>
      </c>
      <c r="M333" s="170" t="s">
        <v>115</v>
      </c>
      <c r="O333" s="158"/>
      <c r="P333" s="159"/>
      <c r="Q333" s="159"/>
      <c r="R333" s="160"/>
      <c r="S333" s="158"/>
      <c r="T333" s="158"/>
      <c r="U333" s="158"/>
    </row>
    <row r="334" spans="1:21" s="157" customFormat="1" ht="13.5" customHeight="1">
      <c r="A334" s="151" t="s">
        <v>438</v>
      </c>
      <c r="B334" s="152">
        <v>1.7582</v>
      </c>
      <c r="C334" s="153">
        <v>36682.415500000003</v>
      </c>
      <c r="D334" s="154">
        <v>19711.408100000001</v>
      </c>
      <c r="E334" s="154">
        <v>29855.530699999999</v>
      </c>
      <c r="F334" s="179">
        <v>41288.442000000003</v>
      </c>
      <c r="G334" s="154">
        <v>49858.249199999998</v>
      </c>
      <c r="H334" s="154">
        <v>36242.633800000003</v>
      </c>
      <c r="I334" s="155">
        <v>17.170000000000002</v>
      </c>
      <c r="J334" s="155">
        <v>2.17</v>
      </c>
      <c r="K334" s="155">
        <v>13.27</v>
      </c>
      <c r="L334" s="155">
        <v>174.923</v>
      </c>
      <c r="M334" s="156" t="s">
        <v>115</v>
      </c>
      <c r="O334" s="158"/>
      <c r="P334" s="159"/>
      <c r="Q334" s="159"/>
      <c r="R334" s="160"/>
      <c r="S334" s="158"/>
      <c r="T334" s="158"/>
      <c r="U334" s="158"/>
    </row>
    <row r="335" spans="1:21" s="157" customFormat="1" ht="13.5" customHeight="1">
      <c r="A335" s="151" t="s">
        <v>439</v>
      </c>
      <c r="B335" s="152">
        <v>3.5266000000000002</v>
      </c>
      <c r="C335" s="153">
        <v>34619.605000000003</v>
      </c>
      <c r="D335" s="154">
        <v>20674.2513</v>
      </c>
      <c r="E335" s="154">
        <v>25204.1666</v>
      </c>
      <c r="F335" s="179">
        <v>39725.449800000002</v>
      </c>
      <c r="G335" s="154">
        <v>48801.799599999998</v>
      </c>
      <c r="H335" s="154">
        <v>34250.762000000002</v>
      </c>
      <c r="I335" s="155">
        <v>16.54</v>
      </c>
      <c r="J335" s="155">
        <v>2.23</v>
      </c>
      <c r="K335" s="155">
        <v>12.45</v>
      </c>
      <c r="L335" s="155">
        <v>177.35210000000001</v>
      </c>
      <c r="M335" s="156" t="s">
        <v>115</v>
      </c>
      <c r="O335" s="158"/>
      <c r="P335" s="159"/>
      <c r="Q335" s="159"/>
      <c r="R335" s="160"/>
      <c r="S335" s="158"/>
      <c r="T335" s="158"/>
      <c r="U335" s="158"/>
    </row>
    <row r="336" spans="1:21" s="157" customFormat="1" ht="13.5" customHeight="1">
      <c r="A336" s="151" t="s">
        <v>440</v>
      </c>
      <c r="B336" s="152">
        <v>17.058399999999999</v>
      </c>
      <c r="C336" s="153">
        <v>35530.823900000003</v>
      </c>
      <c r="D336" s="154">
        <v>21187.663799999998</v>
      </c>
      <c r="E336" s="154">
        <v>26669.6214</v>
      </c>
      <c r="F336" s="179">
        <v>44268.202700000002</v>
      </c>
      <c r="G336" s="154">
        <v>53502.457300000002</v>
      </c>
      <c r="H336" s="154">
        <v>36977.874900000003</v>
      </c>
      <c r="I336" s="155">
        <v>16.43</v>
      </c>
      <c r="J336" s="155">
        <v>3.36</v>
      </c>
      <c r="K336" s="155">
        <v>12.08</v>
      </c>
      <c r="L336" s="155">
        <v>178.6738</v>
      </c>
      <c r="M336" s="156" t="s">
        <v>115</v>
      </c>
      <c r="O336" s="158"/>
      <c r="P336" s="159"/>
      <c r="Q336" s="159"/>
      <c r="R336" s="160"/>
      <c r="S336" s="158"/>
      <c r="T336" s="158"/>
      <c r="U336" s="158"/>
    </row>
    <row r="337" spans="1:21" s="157" customFormat="1" ht="13.5" customHeight="1">
      <c r="A337" s="165" t="s">
        <v>441</v>
      </c>
      <c r="B337" s="166">
        <v>3.9735999999999998</v>
      </c>
      <c r="C337" s="167">
        <v>33256.695500000002</v>
      </c>
      <c r="D337" s="168">
        <v>20278.084500000001</v>
      </c>
      <c r="E337" s="168">
        <v>24424.170699999999</v>
      </c>
      <c r="F337" s="179">
        <v>40227.700400000002</v>
      </c>
      <c r="G337" s="168">
        <v>51414.428200000002</v>
      </c>
      <c r="H337" s="168">
        <v>33670.372000000003</v>
      </c>
      <c r="I337" s="169">
        <v>13.81</v>
      </c>
      <c r="J337" s="169">
        <v>1.49</v>
      </c>
      <c r="K337" s="169">
        <v>10.64</v>
      </c>
      <c r="L337" s="169">
        <v>175.3449</v>
      </c>
      <c r="M337" s="170" t="s">
        <v>111</v>
      </c>
      <c r="O337" s="158"/>
      <c r="P337" s="159"/>
      <c r="Q337" s="159"/>
      <c r="R337" s="160"/>
      <c r="S337" s="158"/>
      <c r="T337" s="158"/>
      <c r="U337" s="158"/>
    </row>
    <row r="338" spans="1:21" s="157" customFormat="1" ht="13.5" customHeight="1">
      <c r="A338" s="165" t="s">
        <v>442</v>
      </c>
      <c r="B338" s="166">
        <v>10.174799999999999</v>
      </c>
      <c r="C338" s="167">
        <v>37269.394699999997</v>
      </c>
      <c r="D338" s="168">
        <v>21407.646100000002</v>
      </c>
      <c r="E338" s="168">
        <v>29982.810600000001</v>
      </c>
      <c r="F338" s="179">
        <v>45195.485399999998</v>
      </c>
      <c r="G338" s="168">
        <v>53899.439599999998</v>
      </c>
      <c r="H338" s="168">
        <v>38073.627200000003</v>
      </c>
      <c r="I338" s="169">
        <v>16.95</v>
      </c>
      <c r="J338" s="169">
        <v>4.32</v>
      </c>
      <c r="K338" s="169">
        <v>13.12</v>
      </c>
      <c r="L338" s="169">
        <v>180.8417</v>
      </c>
      <c r="M338" s="170" t="s">
        <v>115</v>
      </c>
      <c r="O338" s="158"/>
      <c r="P338" s="159"/>
      <c r="Q338" s="159"/>
      <c r="R338" s="160"/>
      <c r="S338" s="158"/>
      <c r="T338" s="158"/>
      <c r="U338" s="158"/>
    </row>
    <row r="339" spans="1:21" s="157" customFormat="1" ht="13.5" customHeight="1">
      <c r="A339" s="151" t="s">
        <v>443</v>
      </c>
      <c r="B339" s="152">
        <v>1.7952999999999999</v>
      </c>
      <c r="C339" s="153">
        <v>24700.468099999998</v>
      </c>
      <c r="D339" s="154">
        <v>18885.495800000001</v>
      </c>
      <c r="E339" s="154">
        <v>21342.5831</v>
      </c>
      <c r="F339" s="179">
        <v>34639.752699999997</v>
      </c>
      <c r="G339" s="154">
        <v>44714.722199999997</v>
      </c>
      <c r="H339" s="154">
        <v>29188.056</v>
      </c>
      <c r="I339" s="155">
        <v>11.35</v>
      </c>
      <c r="J339" s="155">
        <v>0.23</v>
      </c>
      <c r="K339" s="155">
        <v>10.32</v>
      </c>
      <c r="L339" s="155">
        <v>173.5206</v>
      </c>
      <c r="M339" s="156" t="s">
        <v>155</v>
      </c>
      <c r="O339" s="158"/>
      <c r="P339" s="159"/>
      <c r="Q339" s="159"/>
      <c r="R339" s="160"/>
      <c r="S339" s="158"/>
      <c r="T339" s="158"/>
      <c r="U339" s="158"/>
    </row>
    <row r="340" spans="1:21" s="157" customFormat="1" ht="13.5" customHeight="1">
      <c r="A340" s="151" t="s">
        <v>444</v>
      </c>
      <c r="B340" s="152">
        <v>16.220800000000001</v>
      </c>
      <c r="C340" s="153">
        <v>35863.061199999996</v>
      </c>
      <c r="D340" s="154">
        <v>22953.0681</v>
      </c>
      <c r="E340" s="154">
        <v>29028.574000000001</v>
      </c>
      <c r="F340" s="179">
        <v>43817.587200000002</v>
      </c>
      <c r="G340" s="154">
        <v>50240.313300000002</v>
      </c>
      <c r="H340" s="154">
        <v>36781.596899999997</v>
      </c>
      <c r="I340" s="155">
        <v>16.86</v>
      </c>
      <c r="J340" s="155">
        <v>3.75</v>
      </c>
      <c r="K340" s="155">
        <v>11.06</v>
      </c>
      <c r="L340" s="155">
        <v>173.3287</v>
      </c>
      <c r="M340" s="156" t="s">
        <v>115</v>
      </c>
      <c r="O340" s="158"/>
      <c r="P340" s="159"/>
      <c r="Q340" s="159"/>
      <c r="R340" s="160"/>
      <c r="S340" s="158"/>
      <c r="T340" s="158"/>
      <c r="U340" s="158"/>
    </row>
    <row r="341" spans="1:21" s="157" customFormat="1" ht="13.5" customHeight="1">
      <c r="A341" s="165" t="s">
        <v>445</v>
      </c>
      <c r="B341" s="166">
        <v>3.3058000000000001</v>
      </c>
      <c r="C341" s="167">
        <v>39206.046000000002</v>
      </c>
      <c r="D341" s="168">
        <v>29819.267500000002</v>
      </c>
      <c r="E341" s="168">
        <v>34542.583500000001</v>
      </c>
      <c r="F341" s="179">
        <v>44243.036699999997</v>
      </c>
      <c r="G341" s="168">
        <v>49459.5461</v>
      </c>
      <c r="H341" s="168">
        <v>39108.779699999999</v>
      </c>
      <c r="I341" s="169">
        <v>18.71</v>
      </c>
      <c r="J341" s="169">
        <v>4.8600000000000003</v>
      </c>
      <c r="K341" s="169">
        <v>11.36</v>
      </c>
      <c r="L341" s="169">
        <v>168.84630000000001</v>
      </c>
      <c r="M341" s="170" t="s">
        <v>115</v>
      </c>
      <c r="O341" s="158"/>
      <c r="P341" s="159"/>
      <c r="Q341" s="159"/>
      <c r="R341" s="160"/>
      <c r="S341" s="158"/>
      <c r="T341" s="158"/>
      <c r="U341" s="158"/>
    </row>
    <row r="342" spans="1:21" s="157" customFormat="1" ht="13.5" customHeight="1">
      <c r="A342" s="151" t="s">
        <v>446</v>
      </c>
      <c r="B342" s="152">
        <v>3.6314000000000002</v>
      </c>
      <c r="C342" s="153">
        <v>42478.582000000002</v>
      </c>
      <c r="D342" s="154">
        <v>22183.126</v>
      </c>
      <c r="E342" s="154">
        <v>34798.898099999999</v>
      </c>
      <c r="F342" s="179">
        <v>51528.408199999998</v>
      </c>
      <c r="G342" s="154">
        <v>61215.629099999998</v>
      </c>
      <c r="H342" s="154">
        <v>43084.375399999997</v>
      </c>
      <c r="I342" s="155">
        <v>13.99</v>
      </c>
      <c r="J342" s="155">
        <v>1.42</v>
      </c>
      <c r="K342" s="155">
        <v>10.46</v>
      </c>
      <c r="L342" s="155">
        <v>177.73410000000001</v>
      </c>
      <c r="M342" s="156" t="s">
        <v>111</v>
      </c>
      <c r="O342" s="158"/>
      <c r="P342" s="159"/>
      <c r="Q342" s="159"/>
      <c r="R342" s="160"/>
      <c r="S342" s="158"/>
      <c r="T342" s="158"/>
      <c r="U342" s="158"/>
    </row>
    <row r="343" spans="1:21" s="157" customFormat="1" ht="13.5" customHeight="1">
      <c r="A343" s="151" t="s">
        <v>447</v>
      </c>
      <c r="B343" s="152">
        <v>0.65959999999999996</v>
      </c>
      <c r="C343" s="153">
        <v>28579.605800000001</v>
      </c>
      <c r="D343" s="154">
        <v>18408.648700000002</v>
      </c>
      <c r="E343" s="154">
        <v>23808.8554</v>
      </c>
      <c r="F343" s="179">
        <v>35577.1587</v>
      </c>
      <c r="G343" s="154">
        <v>43457.892599999999</v>
      </c>
      <c r="H343" s="154">
        <v>31261.4022</v>
      </c>
      <c r="I343" s="155">
        <v>11.51</v>
      </c>
      <c r="J343" s="155">
        <v>1.91</v>
      </c>
      <c r="K343" s="155">
        <v>10.58</v>
      </c>
      <c r="L343" s="155">
        <v>176.6927</v>
      </c>
      <c r="M343" s="156" t="s">
        <v>111</v>
      </c>
      <c r="O343" s="158"/>
      <c r="P343" s="159"/>
      <c r="Q343" s="159"/>
      <c r="R343" s="160"/>
      <c r="S343" s="158"/>
      <c r="T343" s="158"/>
      <c r="U343" s="158"/>
    </row>
    <row r="344" spans="1:21" s="157" customFormat="1" ht="13.5" customHeight="1">
      <c r="A344" s="151" t="s">
        <v>448</v>
      </c>
      <c r="B344" s="152">
        <v>6.9031000000000002</v>
      </c>
      <c r="C344" s="153">
        <v>42530.960700000003</v>
      </c>
      <c r="D344" s="154">
        <v>26517.4264</v>
      </c>
      <c r="E344" s="154">
        <v>32259.920399999999</v>
      </c>
      <c r="F344" s="179">
        <v>55448.5769</v>
      </c>
      <c r="G344" s="154">
        <v>67813.918699999995</v>
      </c>
      <c r="H344" s="154">
        <v>44644.309000000001</v>
      </c>
      <c r="I344" s="155">
        <v>19.39</v>
      </c>
      <c r="J344" s="155">
        <v>5.82</v>
      </c>
      <c r="K344" s="155">
        <v>13.41</v>
      </c>
      <c r="L344" s="155">
        <v>170.05449999999999</v>
      </c>
      <c r="M344" s="156" t="s">
        <v>115</v>
      </c>
      <c r="O344" s="158"/>
      <c r="P344" s="159"/>
      <c r="Q344" s="159"/>
      <c r="R344" s="160"/>
      <c r="S344" s="158"/>
      <c r="T344" s="158"/>
      <c r="U344" s="158"/>
    </row>
    <row r="345" spans="1:21" s="157" customFormat="1" ht="13.5" customHeight="1">
      <c r="A345" s="165" t="s">
        <v>449</v>
      </c>
      <c r="B345" s="166">
        <v>2.9039999999999999</v>
      </c>
      <c r="C345" s="167">
        <v>54809.369899999998</v>
      </c>
      <c r="D345" s="168">
        <v>33832.610399999998</v>
      </c>
      <c r="E345" s="168">
        <v>45027.8485</v>
      </c>
      <c r="F345" s="179">
        <v>66718.691900000005</v>
      </c>
      <c r="G345" s="168">
        <v>73172.330600000001</v>
      </c>
      <c r="H345" s="168">
        <v>54415.520400000001</v>
      </c>
      <c r="I345" s="169">
        <v>19.88</v>
      </c>
      <c r="J345" s="169">
        <v>6.17</v>
      </c>
      <c r="K345" s="169">
        <v>14.02</v>
      </c>
      <c r="L345" s="169">
        <v>165.53530000000001</v>
      </c>
      <c r="M345" s="170" t="s">
        <v>115</v>
      </c>
      <c r="O345" s="158"/>
      <c r="P345" s="159"/>
      <c r="Q345" s="159"/>
      <c r="R345" s="160"/>
      <c r="S345" s="158"/>
      <c r="T345" s="158"/>
      <c r="U345" s="158"/>
    </row>
    <row r="346" spans="1:21" s="157" customFormat="1" ht="13.5" customHeight="1">
      <c r="A346" s="165" t="s">
        <v>450</v>
      </c>
      <c r="B346" s="166">
        <v>3.4704000000000002</v>
      </c>
      <c r="C346" s="167">
        <v>36638.382599999997</v>
      </c>
      <c r="D346" s="168">
        <v>25093.580600000001</v>
      </c>
      <c r="E346" s="168">
        <v>29269.404999999999</v>
      </c>
      <c r="F346" s="179">
        <v>43743.787300000004</v>
      </c>
      <c r="G346" s="168">
        <v>51901.717100000002</v>
      </c>
      <c r="H346" s="168">
        <v>37544.307000000001</v>
      </c>
      <c r="I346" s="169">
        <v>17.36</v>
      </c>
      <c r="J346" s="169">
        <v>5.69</v>
      </c>
      <c r="K346" s="169">
        <v>12.52</v>
      </c>
      <c r="L346" s="169">
        <v>173.5478</v>
      </c>
      <c r="M346" s="170" t="s">
        <v>115</v>
      </c>
      <c r="O346" s="158"/>
      <c r="P346" s="159"/>
      <c r="Q346" s="159"/>
      <c r="R346" s="160"/>
      <c r="S346" s="158"/>
      <c r="T346" s="158"/>
      <c r="U346" s="158"/>
    </row>
    <row r="347" spans="1:21" s="157" customFormat="1" ht="13.5" customHeight="1">
      <c r="A347" s="151" t="s">
        <v>451</v>
      </c>
      <c r="B347" s="152">
        <v>2.0758999999999999</v>
      </c>
      <c r="C347" s="153">
        <v>36924.5481</v>
      </c>
      <c r="D347" s="154">
        <v>28507.8171</v>
      </c>
      <c r="E347" s="154">
        <v>31801.9143</v>
      </c>
      <c r="F347" s="179">
        <v>44521.2039</v>
      </c>
      <c r="G347" s="154">
        <v>50942.805899999999</v>
      </c>
      <c r="H347" s="154">
        <v>38446.743999999999</v>
      </c>
      <c r="I347" s="155">
        <v>17.690000000000001</v>
      </c>
      <c r="J347" s="155">
        <v>8.1999999999999993</v>
      </c>
      <c r="K347" s="155">
        <v>15.15</v>
      </c>
      <c r="L347" s="155">
        <v>170.4639</v>
      </c>
      <c r="M347" s="156" t="s">
        <v>115</v>
      </c>
      <c r="O347" s="158"/>
      <c r="P347" s="159"/>
      <c r="Q347" s="159"/>
      <c r="R347" s="160"/>
      <c r="S347" s="158"/>
      <c r="T347" s="158"/>
      <c r="U347" s="158"/>
    </row>
    <row r="348" spans="1:21" s="157" customFormat="1" ht="13.5" customHeight="1">
      <c r="A348" s="151" t="s">
        <v>452</v>
      </c>
      <c r="B348" s="152">
        <v>21.380800000000001</v>
      </c>
      <c r="C348" s="153">
        <v>40833.423900000002</v>
      </c>
      <c r="D348" s="154">
        <v>27133.5504</v>
      </c>
      <c r="E348" s="154">
        <v>35017.347399999999</v>
      </c>
      <c r="F348" s="179">
        <v>48566.1731</v>
      </c>
      <c r="G348" s="154">
        <v>57177.113599999997</v>
      </c>
      <c r="H348" s="154">
        <v>41997.737500000003</v>
      </c>
      <c r="I348" s="155">
        <v>15.08</v>
      </c>
      <c r="J348" s="155">
        <v>5.64</v>
      </c>
      <c r="K348" s="155">
        <v>13.29</v>
      </c>
      <c r="L348" s="155">
        <v>174.37520000000001</v>
      </c>
      <c r="M348" s="156" t="s">
        <v>115</v>
      </c>
      <c r="O348" s="158"/>
      <c r="P348" s="159"/>
      <c r="Q348" s="159"/>
      <c r="R348" s="160"/>
      <c r="S348" s="158"/>
      <c r="T348" s="158"/>
      <c r="U348" s="158"/>
    </row>
    <row r="349" spans="1:21" s="157" customFormat="1" ht="13.5" customHeight="1">
      <c r="A349" s="165" t="s">
        <v>453</v>
      </c>
      <c r="B349" s="166">
        <v>20.007100000000001</v>
      </c>
      <c r="C349" s="167">
        <v>41160.3681</v>
      </c>
      <c r="D349" s="168">
        <v>27108.287899999999</v>
      </c>
      <c r="E349" s="168">
        <v>35151.331299999998</v>
      </c>
      <c r="F349" s="179">
        <v>48851.881600000001</v>
      </c>
      <c r="G349" s="168">
        <v>57551.082900000001</v>
      </c>
      <c r="H349" s="168">
        <v>42167.005299999997</v>
      </c>
      <c r="I349" s="169">
        <v>15.12</v>
      </c>
      <c r="J349" s="169">
        <v>5.53</v>
      </c>
      <c r="K349" s="169">
        <v>13.35</v>
      </c>
      <c r="L349" s="169">
        <v>174.53039999999999</v>
      </c>
      <c r="M349" s="170" t="s">
        <v>115</v>
      </c>
      <c r="O349" s="158"/>
      <c r="P349" s="159"/>
      <c r="Q349" s="159"/>
      <c r="R349" s="160"/>
      <c r="S349" s="158"/>
      <c r="T349" s="158"/>
      <c r="U349" s="158"/>
    </row>
    <row r="350" spans="1:21" s="157" customFormat="1" ht="13.5" customHeight="1">
      <c r="A350" s="151" t="s">
        <v>454</v>
      </c>
      <c r="B350" s="152">
        <v>6.2042999999999999</v>
      </c>
      <c r="C350" s="153">
        <v>42566.7719</v>
      </c>
      <c r="D350" s="154">
        <v>25091.022499999999</v>
      </c>
      <c r="E350" s="154">
        <v>32912.217199999999</v>
      </c>
      <c r="F350" s="179">
        <v>63587.394699999997</v>
      </c>
      <c r="G350" s="154">
        <v>70637.645699999994</v>
      </c>
      <c r="H350" s="154">
        <v>46560.152099999999</v>
      </c>
      <c r="I350" s="155">
        <v>17.14</v>
      </c>
      <c r="J350" s="155">
        <v>5.33</v>
      </c>
      <c r="K350" s="155">
        <v>14.2</v>
      </c>
      <c r="L350" s="155">
        <v>168.37620000000001</v>
      </c>
      <c r="M350" s="156" t="s">
        <v>115</v>
      </c>
      <c r="O350" s="158"/>
      <c r="P350" s="159"/>
      <c r="Q350" s="159"/>
      <c r="R350" s="160"/>
      <c r="S350" s="158"/>
      <c r="T350" s="158"/>
      <c r="U350" s="158"/>
    </row>
    <row r="351" spans="1:21" s="157" customFormat="1" ht="13.5" customHeight="1">
      <c r="A351" s="165" t="s">
        <v>455</v>
      </c>
      <c r="B351" s="166">
        <v>3.1859000000000002</v>
      </c>
      <c r="C351" s="167">
        <v>62731.243300000002</v>
      </c>
      <c r="D351" s="168">
        <v>32155.454399999999</v>
      </c>
      <c r="E351" s="168">
        <v>44758.8004</v>
      </c>
      <c r="F351" s="179">
        <v>69727.508199999997</v>
      </c>
      <c r="G351" s="168">
        <v>73263.138800000001</v>
      </c>
      <c r="H351" s="168">
        <v>57150.543599999997</v>
      </c>
      <c r="I351" s="169">
        <v>20.91</v>
      </c>
      <c r="J351" s="169">
        <v>6.64</v>
      </c>
      <c r="K351" s="169">
        <v>15.89</v>
      </c>
      <c r="L351" s="169">
        <v>165.0829</v>
      </c>
      <c r="M351" s="170" t="s">
        <v>115</v>
      </c>
      <c r="O351" s="158"/>
      <c r="P351" s="159"/>
      <c r="Q351" s="159"/>
      <c r="R351" s="160"/>
      <c r="S351" s="158"/>
      <c r="T351" s="158"/>
      <c r="U351" s="158"/>
    </row>
    <row r="352" spans="1:21" s="157" customFormat="1" ht="13.5" customHeight="1">
      <c r="A352" s="151" t="s">
        <v>456</v>
      </c>
      <c r="B352" s="152">
        <v>3.2837999999999998</v>
      </c>
      <c r="C352" s="153">
        <v>37736.636899999998</v>
      </c>
      <c r="D352" s="154">
        <v>22150.370599999998</v>
      </c>
      <c r="E352" s="154">
        <v>31481.419099999999</v>
      </c>
      <c r="F352" s="179">
        <v>45248.148399999998</v>
      </c>
      <c r="G352" s="154">
        <v>52285.027499999997</v>
      </c>
      <c r="H352" s="154">
        <v>38547.4424</v>
      </c>
      <c r="I352" s="155">
        <v>15.88</v>
      </c>
      <c r="J352" s="155">
        <v>4.45</v>
      </c>
      <c r="K352" s="155">
        <v>11.8</v>
      </c>
      <c r="L352" s="155">
        <v>177.94730000000001</v>
      </c>
      <c r="M352" s="156" t="s">
        <v>115</v>
      </c>
      <c r="O352" s="158"/>
      <c r="P352" s="159"/>
      <c r="Q352" s="159"/>
      <c r="R352" s="160"/>
      <c r="S352" s="158"/>
      <c r="T352" s="158"/>
      <c r="U352" s="158"/>
    </row>
    <row r="353" spans="1:21" s="157" customFormat="1" ht="13.5" customHeight="1">
      <c r="A353" s="151" t="s">
        <v>457</v>
      </c>
      <c r="B353" s="152">
        <v>0.49780000000000002</v>
      </c>
      <c r="C353" s="153">
        <v>42959.441599999998</v>
      </c>
      <c r="D353" s="154">
        <v>32305.745900000002</v>
      </c>
      <c r="E353" s="154">
        <v>37730.065999999999</v>
      </c>
      <c r="F353" s="179">
        <v>49442.652699999999</v>
      </c>
      <c r="G353" s="154">
        <v>63577.494899999998</v>
      </c>
      <c r="H353" s="154">
        <v>45138.341800000002</v>
      </c>
      <c r="I353" s="155">
        <v>20.23</v>
      </c>
      <c r="J353" s="155">
        <v>13.61</v>
      </c>
      <c r="K353" s="155">
        <v>15.31</v>
      </c>
      <c r="L353" s="155">
        <v>167.52160000000001</v>
      </c>
      <c r="M353" s="156" t="s">
        <v>115</v>
      </c>
      <c r="O353" s="158"/>
      <c r="P353" s="159"/>
      <c r="Q353" s="159"/>
      <c r="R353" s="160"/>
      <c r="S353" s="158"/>
      <c r="T353" s="158"/>
      <c r="U353" s="158"/>
    </row>
    <row r="354" spans="1:21" s="157" customFormat="1" ht="13.5" customHeight="1">
      <c r="A354" s="151" t="s">
        <v>458</v>
      </c>
      <c r="B354" s="152">
        <v>63.89</v>
      </c>
      <c r="C354" s="153">
        <v>38168.039599999996</v>
      </c>
      <c r="D354" s="154">
        <v>26065.526099999999</v>
      </c>
      <c r="E354" s="154">
        <v>31547.052100000001</v>
      </c>
      <c r="F354" s="179">
        <v>45407.423000000003</v>
      </c>
      <c r="G354" s="154">
        <v>53845.191299999999</v>
      </c>
      <c r="H354" s="154">
        <v>39444.112800000003</v>
      </c>
      <c r="I354" s="155">
        <v>16.239999999999998</v>
      </c>
      <c r="J354" s="155">
        <v>5.26</v>
      </c>
      <c r="K354" s="155">
        <v>12.37</v>
      </c>
      <c r="L354" s="155">
        <v>172.4006</v>
      </c>
      <c r="M354" s="156" t="s">
        <v>115</v>
      </c>
      <c r="O354" s="158"/>
      <c r="P354" s="159"/>
      <c r="Q354" s="159"/>
      <c r="R354" s="160"/>
      <c r="S354" s="158"/>
      <c r="T354" s="158"/>
      <c r="U354" s="158"/>
    </row>
    <row r="355" spans="1:21" s="157" customFormat="1" ht="13.5" customHeight="1">
      <c r="A355" s="165" t="s">
        <v>459</v>
      </c>
      <c r="B355" s="166">
        <v>7.1024000000000003</v>
      </c>
      <c r="C355" s="167">
        <v>42861.819300000003</v>
      </c>
      <c r="D355" s="168">
        <v>30525.9457</v>
      </c>
      <c r="E355" s="168">
        <v>36535.9208</v>
      </c>
      <c r="F355" s="179">
        <v>51039.2399</v>
      </c>
      <c r="G355" s="168">
        <v>62096.229299999999</v>
      </c>
      <c r="H355" s="168">
        <v>44883.470399999998</v>
      </c>
      <c r="I355" s="169">
        <v>15.28</v>
      </c>
      <c r="J355" s="169">
        <v>5.0999999999999996</v>
      </c>
      <c r="K355" s="169">
        <v>12.69</v>
      </c>
      <c r="L355" s="169">
        <v>170.04069999999999</v>
      </c>
      <c r="M355" s="170" t="s">
        <v>115</v>
      </c>
      <c r="O355" s="158"/>
      <c r="P355" s="159"/>
      <c r="Q355" s="159"/>
      <c r="R355" s="160"/>
      <c r="S355" s="158"/>
      <c r="T355" s="158"/>
      <c r="U355" s="158"/>
    </row>
    <row r="356" spans="1:21" s="157" customFormat="1" ht="13.5" customHeight="1">
      <c r="A356" s="165" t="s">
        <v>460</v>
      </c>
      <c r="B356" s="166">
        <v>18.776</v>
      </c>
      <c r="C356" s="167">
        <v>37325.102700000003</v>
      </c>
      <c r="D356" s="168">
        <v>26117.271000000001</v>
      </c>
      <c r="E356" s="168">
        <v>31276.0406</v>
      </c>
      <c r="F356" s="179">
        <v>44950.711300000003</v>
      </c>
      <c r="G356" s="168">
        <v>52632.369500000001</v>
      </c>
      <c r="H356" s="168">
        <v>38889.652099999999</v>
      </c>
      <c r="I356" s="169">
        <v>16.440000000000001</v>
      </c>
      <c r="J356" s="169">
        <v>4.25</v>
      </c>
      <c r="K356" s="169">
        <v>12.4</v>
      </c>
      <c r="L356" s="169">
        <v>174.3372</v>
      </c>
      <c r="M356" s="170" t="s">
        <v>115</v>
      </c>
      <c r="O356" s="158"/>
      <c r="P356" s="159"/>
      <c r="Q356" s="159"/>
      <c r="R356" s="160"/>
      <c r="S356" s="158"/>
      <c r="T356" s="158"/>
      <c r="U356" s="158"/>
    </row>
    <row r="357" spans="1:21" s="157" customFormat="1" ht="13.5" customHeight="1">
      <c r="A357" s="165" t="s">
        <v>461</v>
      </c>
      <c r="B357" s="166">
        <v>25.354199999999999</v>
      </c>
      <c r="C357" s="167">
        <v>39430.654600000002</v>
      </c>
      <c r="D357" s="168">
        <v>26155.5543</v>
      </c>
      <c r="E357" s="168">
        <v>32608.031299999999</v>
      </c>
      <c r="F357" s="179">
        <v>46475.724999999999</v>
      </c>
      <c r="G357" s="168">
        <v>54497.015700000004</v>
      </c>
      <c r="H357" s="168">
        <v>40283.320299999999</v>
      </c>
      <c r="I357" s="169">
        <v>16.28</v>
      </c>
      <c r="J357" s="169">
        <v>6.37</v>
      </c>
      <c r="K357" s="169">
        <v>11.9</v>
      </c>
      <c r="L357" s="169">
        <v>171.74549999999999</v>
      </c>
      <c r="M357" s="170" t="s">
        <v>115</v>
      </c>
      <c r="O357" s="158"/>
      <c r="P357" s="159"/>
      <c r="Q357" s="159"/>
      <c r="R357" s="160"/>
      <c r="S357" s="158"/>
      <c r="T357" s="158"/>
      <c r="U357" s="158"/>
    </row>
    <row r="358" spans="1:21" s="157" customFormat="1" ht="13.5" customHeight="1">
      <c r="A358" s="165" t="s">
        <v>462</v>
      </c>
      <c r="B358" s="166">
        <v>12.1173</v>
      </c>
      <c r="C358" s="167">
        <v>34655.673600000002</v>
      </c>
      <c r="D358" s="168">
        <v>24313.648499999999</v>
      </c>
      <c r="E358" s="168">
        <v>29099.296200000001</v>
      </c>
      <c r="F358" s="179">
        <v>40239.210599999999</v>
      </c>
      <c r="G358" s="168">
        <v>47040.829400000002</v>
      </c>
      <c r="H358" s="168">
        <v>35463.713300000003</v>
      </c>
      <c r="I358" s="169">
        <v>16.350000000000001</v>
      </c>
      <c r="J358" s="169">
        <v>4.51</v>
      </c>
      <c r="K358" s="169">
        <v>13.13</v>
      </c>
      <c r="L358" s="169">
        <v>172.21510000000001</v>
      </c>
      <c r="M358" s="170" t="s">
        <v>115</v>
      </c>
      <c r="O358" s="158"/>
      <c r="P358" s="159"/>
      <c r="Q358" s="159"/>
      <c r="R358" s="160"/>
      <c r="S358" s="158"/>
      <c r="T358" s="158"/>
      <c r="U358" s="158"/>
    </row>
    <row r="359" spans="1:21" s="157" customFormat="1" ht="13.5" customHeight="1">
      <c r="A359" s="151" t="s">
        <v>463</v>
      </c>
      <c r="B359" s="152">
        <v>55.356499999999997</v>
      </c>
      <c r="C359" s="153">
        <v>40573.497199999998</v>
      </c>
      <c r="D359" s="154">
        <v>28517.672299999998</v>
      </c>
      <c r="E359" s="154">
        <v>33967.830499999996</v>
      </c>
      <c r="F359" s="179">
        <v>48557.8992</v>
      </c>
      <c r="G359" s="154">
        <v>59901.068200000002</v>
      </c>
      <c r="H359" s="154">
        <v>42641.987200000003</v>
      </c>
      <c r="I359" s="155">
        <v>16.52</v>
      </c>
      <c r="J359" s="155">
        <v>6.22</v>
      </c>
      <c r="K359" s="155">
        <v>13.21</v>
      </c>
      <c r="L359" s="155">
        <v>170.87530000000001</v>
      </c>
      <c r="M359" s="156" t="s">
        <v>115</v>
      </c>
      <c r="O359" s="158"/>
      <c r="P359" s="159"/>
      <c r="Q359" s="159"/>
      <c r="R359" s="160"/>
      <c r="S359" s="158"/>
      <c r="T359" s="158"/>
      <c r="U359" s="158"/>
    </row>
    <row r="360" spans="1:21" s="157" customFormat="1" ht="13.5" customHeight="1">
      <c r="A360" s="165" t="s">
        <v>464</v>
      </c>
      <c r="B360" s="166">
        <v>6.9118000000000004</v>
      </c>
      <c r="C360" s="167">
        <v>39529.371500000001</v>
      </c>
      <c r="D360" s="168">
        <v>29867.293699999998</v>
      </c>
      <c r="E360" s="168">
        <v>33867.634400000003</v>
      </c>
      <c r="F360" s="179">
        <v>46041.205499999996</v>
      </c>
      <c r="G360" s="168">
        <v>54771.016499999998</v>
      </c>
      <c r="H360" s="168">
        <v>41234.687299999998</v>
      </c>
      <c r="I360" s="169">
        <v>17.920000000000002</v>
      </c>
      <c r="J360" s="169">
        <v>6.06</v>
      </c>
      <c r="K360" s="169">
        <v>12.82</v>
      </c>
      <c r="L360" s="169">
        <v>172.67189999999999</v>
      </c>
      <c r="M360" s="170" t="s">
        <v>115</v>
      </c>
      <c r="O360" s="158"/>
      <c r="P360" s="159"/>
      <c r="Q360" s="159"/>
      <c r="R360" s="160"/>
      <c r="S360" s="158"/>
      <c r="T360" s="158"/>
      <c r="U360" s="158"/>
    </row>
    <row r="361" spans="1:21" s="157" customFormat="1" ht="13.5" customHeight="1">
      <c r="A361" s="165" t="s">
        <v>465</v>
      </c>
      <c r="B361" s="166">
        <v>3.6558000000000002</v>
      </c>
      <c r="C361" s="167">
        <v>40276.296900000001</v>
      </c>
      <c r="D361" s="168">
        <v>29637.466199999999</v>
      </c>
      <c r="E361" s="168">
        <v>34333.5965</v>
      </c>
      <c r="F361" s="179">
        <v>48554.560599999997</v>
      </c>
      <c r="G361" s="168">
        <v>56158.7068</v>
      </c>
      <c r="H361" s="168">
        <v>41855.473400000003</v>
      </c>
      <c r="I361" s="169">
        <v>17.920000000000002</v>
      </c>
      <c r="J361" s="169">
        <v>5.57</v>
      </c>
      <c r="K361" s="169">
        <v>13.5</v>
      </c>
      <c r="L361" s="169">
        <v>172.6549</v>
      </c>
      <c r="M361" s="170" t="s">
        <v>115</v>
      </c>
      <c r="O361" s="158"/>
      <c r="P361" s="159"/>
      <c r="Q361" s="159"/>
      <c r="R361" s="160"/>
      <c r="S361" s="158"/>
      <c r="T361" s="158"/>
      <c r="U361" s="158"/>
    </row>
    <row r="362" spans="1:21" s="157" customFormat="1" ht="13.5" customHeight="1">
      <c r="A362" s="165" t="s">
        <v>466</v>
      </c>
      <c r="B362" s="166">
        <v>28.529299999999999</v>
      </c>
      <c r="C362" s="167">
        <v>42042.225400000003</v>
      </c>
      <c r="D362" s="168">
        <v>30267.612700000001</v>
      </c>
      <c r="E362" s="168">
        <v>35270.572800000002</v>
      </c>
      <c r="F362" s="179">
        <v>50354.525199999996</v>
      </c>
      <c r="G362" s="168">
        <v>64108.027800000003</v>
      </c>
      <c r="H362" s="168">
        <v>44424.646999999997</v>
      </c>
      <c r="I362" s="169">
        <v>16.72</v>
      </c>
      <c r="J362" s="169">
        <v>6.21</v>
      </c>
      <c r="K362" s="169">
        <v>13.31</v>
      </c>
      <c r="L362" s="169">
        <v>171.0275</v>
      </c>
      <c r="M362" s="170" t="s">
        <v>115</v>
      </c>
      <c r="O362" s="158"/>
      <c r="P362" s="159"/>
      <c r="Q362" s="159"/>
      <c r="R362" s="160"/>
      <c r="S362" s="158"/>
      <c r="T362" s="158"/>
      <c r="U362" s="158"/>
    </row>
    <row r="363" spans="1:21" s="157" customFormat="1" ht="13.5" customHeight="1">
      <c r="A363" s="151" t="s">
        <v>467</v>
      </c>
      <c r="B363" s="152">
        <v>2.6616</v>
      </c>
      <c r="C363" s="153">
        <v>35941.597000000002</v>
      </c>
      <c r="D363" s="154">
        <v>26473.204000000002</v>
      </c>
      <c r="E363" s="154">
        <v>30561.946</v>
      </c>
      <c r="F363" s="179">
        <v>43144.269800000002</v>
      </c>
      <c r="G363" s="154">
        <v>51071.8459</v>
      </c>
      <c r="H363" s="154">
        <v>37662.096799999999</v>
      </c>
      <c r="I363" s="155">
        <v>15.94</v>
      </c>
      <c r="J363" s="155">
        <v>6.49</v>
      </c>
      <c r="K363" s="155">
        <v>13.52</v>
      </c>
      <c r="L363" s="155">
        <v>171.48060000000001</v>
      </c>
      <c r="M363" s="156" t="s">
        <v>115</v>
      </c>
      <c r="O363" s="158"/>
      <c r="P363" s="159"/>
      <c r="Q363" s="159"/>
      <c r="R363" s="160"/>
      <c r="S363" s="158"/>
      <c r="T363" s="158"/>
      <c r="U363" s="158"/>
    </row>
    <row r="364" spans="1:21" s="157" customFormat="1" ht="13.5" customHeight="1">
      <c r="A364" s="151" t="s">
        <v>468</v>
      </c>
      <c r="B364" s="152">
        <v>27.535399999999999</v>
      </c>
      <c r="C364" s="153">
        <v>36179.202899999997</v>
      </c>
      <c r="D364" s="154">
        <v>20382.1315</v>
      </c>
      <c r="E364" s="154">
        <v>24902.564699999999</v>
      </c>
      <c r="F364" s="179">
        <v>47802.605000000003</v>
      </c>
      <c r="G364" s="154">
        <v>61801.932699999998</v>
      </c>
      <c r="H364" s="154">
        <v>38283.1057</v>
      </c>
      <c r="I364" s="155">
        <v>18.5</v>
      </c>
      <c r="J364" s="155">
        <v>2.64</v>
      </c>
      <c r="K364" s="155">
        <v>11.8</v>
      </c>
      <c r="L364" s="155">
        <v>173.03909999999999</v>
      </c>
      <c r="M364" s="156" t="s">
        <v>115</v>
      </c>
      <c r="O364" s="158"/>
      <c r="P364" s="159"/>
      <c r="Q364" s="159"/>
      <c r="R364" s="160"/>
      <c r="S364" s="158"/>
      <c r="T364" s="158"/>
      <c r="U364" s="158"/>
    </row>
    <row r="365" spans="1:21" s="157" customFormat="1" ht="13.5" customHeight="1">
      <c r="A365" s="165" t="s">
        <v>469</v>
      </c>
      <c r="B365" s="166">
        <v>17.257100000000001</v>
      </c>
      <c r="C365" s="167">
        <v>33372.938300000002</v>
      </c>
      <c r="D365" s="168">
        <v>19597.9064</v>
      </c>
      <c r="E365" s="168">
        <v>22288.6666</v>
      </c>
      <c r="F365" s="179">
        <v>48376.920100000003</v>
      </c>
      <c r="G365" s="168">
        <v>63950.813099999999</v>
      </c>
      <c r="H365" s="168">
        <v>37427.436999999998</v>
      </c>
      <c r="I365" s="169">
        <v>18.07</v>
      </c>
      <c r="J365" s="169">
        <v>1.69</v>
      </c>
      <c r="K365" s="169">
        <v>12</v>
      </c>
      <c r="L365" s="169">
        <v>171.94329999999999</v>
      </c>
      <c r="M365" s="170" t="s">
        <v>111</v>
      </c>
      <c r="O365" s="158"/>
      <c r="P365" s="159"/>
      <c r="Q365" s="159"/>
      <c r="R365" s="160"/>
      <c r="S365" s="158"/>
      <c r="T365" s="158"/>
      <c r="U365" s="158"/>
    </row>
    <row r="366" spans="1:21" s="157" customFormat="1" ht="13.5" customHeight="1">
      <c r="A366" s="165" t="s">
        <v>470</v>
      </c>
      <c r="B366" s="166">
        <v>6.4371</v>
      </c>
      <c r="C366" s="167">
        <v>38703.047500000001</v>
      </c>
      <c r="D366" s="168">
        <v>24047.049500000001</v>
      </c>
      <c r="E366" s="168">
        <v>32688.669699999999</v>
      </c>
      <c r="F366" s="179">
        <v>49123.096100000002</v>
      </c>
      <c r="G366" s="168">
        <v>60529.999799999998</v>
      </c>
      <c r="H366" s="168">
        <v>41125.714399999997</v>
      </c>
      <c r="I366" s="169">
        <v>21.9</v>
      </c>
      <c r="J366" s="169">
        <v>4.08</v>
      </c>
      <c r="K366" s="169">
        <v>11</v>
      </c>
      <c r="L366" s="169">
        <v>176.4109</v>
      </c>
      <c r="M366" s="170" t="s">
        <v>115</v>
      </c>
      <c r="O366" s="158"/>
      <c r="P366" s="159"/>
      <c r="Q366" s="159"/>
      <c r="R366" s="160"/>
      <c r="S366" s="158"/>
      <c r="T366" s="158"/>
      <c r="U366" s="158"/>
    </row>
    <row r="367" spans="1:21" s="157" customFormat="1" ht="13.5" customHeight="1">
      <c r="A367" s="151" t="s">
        <v>471</v>
      </c>
      <c r="B367" s="152">
        <v>1.0704</v>
      </c>
      <c r="C367" s="153">
        <v>52730.169800000003</v>
      </c>
      <c r="D367" s="154">
        <v>36363.298699999999</v>
      </c>
      <c r="E367" s="154">
        <v>41721.806100000002</v>
      </c>
      <c r="F367" s="179">
        <v>71278.501799999998</v>
      </c>
      <c r="G367" s="154">
        <v>86837.579700000002</v>
      </c>
      <c r="H367" s="154">
        <v>57197.849699999999</v>
      </c>
      <c r="I367" s="155">
        <v>13.41</v>
      </c>
      <c r="J367" s="155">
        <v>7.09</v>
      </c>
      <c r="K367" s="155">
        <v>11.8</v>
      </c>
      <c r="L367" s="155">
        <v>170.59809999999999</v>
      </c>
      <c r="M367" s="156" t="s">
        <v>115</v>
      </c>
      <c r="O367" s="158"/>
      <c r="P367" s="159"/>
      <c r="Q367" s="159"/>
      <c r="R367" s="160"/>
      <c r="S367" s="158"/>
      <c r="T367" s="158"/>
      <c r="U367" s="158"/>
    </row>
    <row r="368" spans="1:21" s="157" customFormat="1" ht="13.5" customHeight="1">
      <c r="A368" s="151" t="s">
        <v>472</v>
      </c>
      <c r="B368" s="152">
        <v>39.043500000000002</v>
      </c>
      <c r="C368" s="153">
        <v>42008.350599999998</v>
      </c>
      <c r="D368" s="154">
        <v>29232.729599999999</v>
      </c>
      <c r="E368" s="154">
        <v>35012.302900000002</v>
      </c>
      <c r="F368" s="179">
        <v>50248.914299999997</v>
      </c>
      <c r="G368" s="154">
        <v>57903.753700000001</v>
      </c>
      <c r="H368" s="154">
        <v>43157.378400000001</v>
      </c>
      <c r="I368" s="155">
        <v>17.37</v>
      </c>
      <c r="J368" s="155">
        <v>6.51</v>
      </c>
      <c r="K368" s="155">
        <v>12.17</v>
      </c>
      <c r="L368" s="155">
        <v>172.76660000000001</v>
      </c>
      <c r="M368" s="156" t="s">
        <v>115</v>
      </c>
      <c r="O368" s="158"/>
      <c r="P368" s="159"/>
      <c r="Q368" s="159"/>
      <c r="R368" s="160"/>
      <c r="S368" s="158"/>
      <c r="T368" s="158"/>
      <c r="U368" s="158"/>
    </row>
    <row r="369" spans="1:21" s="157" customFormat="1" ht="13.5" customHeight="1">
      <c r="A369" s="165" t="s">
        <v>473</v>
      </c>
      <c r="B369" s="166">
        <v>4.0796000000000001</v>
      </c>
      <c r="C369" s="167">
        <v>40079.084999999999</v>
      </c>
      <c r="D369" s="168">
        <v>32245.579399999999</v>
      </c>
      <c r="E369" s="168">
        <v>35479.511500000001</v>
      </c>
      <c r="F369" s="179">
        <v>46772.684099999999</v>
      </c>
      <c r="G369" s="168">
        <v>53456.0789</v>
      </c>
      <c r="H369" s="168">
        <v>41584.077799999999</v>
      </c>
      <c r="I369" s="169">
        <v>15.81</v>
      </c>
      <c r="J369" s="169">
        <v>8.77</v>
      </c>
      <c r="K369" s="169">
        <v>13.11</v>
      </c>
      <c r="L369" s="169">
        <v>169.81700000000001</v>
      </c>
      <c r="M369" s="170" t="s">
        <v>115</v>
      </c>
      <c r="O369" s="158"/>
      <c r="P369" s="159"/>
      <c r="Q369" s="159"/>
      <c r="R369" s="160"/>
      <c r="S369" s="158"/>
      <c r="T369" s="158"/>
      <c r="U369" s="158"/>
    </row>
    <row r="370" spans="1:21" s="157" customFormat="1" ht="13.5" customHeight="1">
      <c r="A370" s="165" t="s">
        <v>474</v>
      </c>
      <c r="B370" s="166">
        <v>5.4393000000000002</v>
      </c>
      <c r="C370" s="167">
        <v>35311.337800000001</v>
      </c>
      <c r="D370" s="168">
        <v>25174.5916</v>
      </c>
      <c r="E370" s="168">
        <v>29694.9892</v>
      </c>
      <c r="F370" s="179">
        <v>41950.440900000001</v>
      </c>
      <c r="G370" s="168">
        <v>51187.3341</v>
      </c>
      <c r="H370" s="168">
        <v>36714.911399999997</v>
      </c>
      <c r="I370" s="169">
        <v>21.66</v>
      </c>
      <c r="J370" s="169">
        <v>4.1500000000000004</v>
      </c>
      <c r="K370" s="169">
        <v>12.54</v>
      </c>
      <c r="L370" s="169">
        <v>179.74039999999999</v>
      </c>
      <c r="M370" s="170" t="s">
        <v>115</v>
      </c>
      <c r="O370" s="158"/>
      <c r="P370" s="159"/>
      <c r="Q370" s="159"/>
      <c r="R370" s="160"/>
      <c r="S370" s="158"/>
      <c r="T370" s="158"/>
      <c r="U370" s="158"/>
    </row>
    <row r="371" spans="1:21" s="157" customFormat="1" ht="13.5" customHeight="1">
      <c r="A371" s="165" t="s">
        <v>475</v>
      </c>
      <c r="B371" s="166">
        <v>19.104800000000001</v>
      </c>
      <c r="C371" s="167">
        <v>45337.310799999999</v>
      </c>
      <c r="D371" s="168">
        <v>32982.407399999996</v>
      </c>
      <c r="E371" s="168">
        <v>38229.818500000001</v>
      </c>
      <c r="F371" s="179">
        <v>52846.713199999998</v>
      </c>
      <c r="G371" s="168">
        <v>60559.839</v>
      </c>
      <c r="H371" s="168">
        <v>46426.577299999997</v>
      </c>
      <c r="I371" s="169">
        <v>15.91</v>
      </c>
      <c r="J371" s="169">
        <v>8.25</v>
      </c>
      <c r="K371" s="169">
        <v>12.18</v>
      </c>
      <c r="L371" s="169">
        <v>170.87219999999999</v>
      </c>
      <c r="M371" s="170" t="s">
        <v>115</v>
      </c>
      <c r="O371" s="158"/>
      <c r="P371" s="159"/>
      <c r="Q371" s="159"/>
      <c r="R371" s="160"/>
      <c r="S371" s="158"/>
      <c r="T371" s="158"/>
      <c r="U371" s="158"/>
    </row>
    <row r="372" spans="1:21" s="157" customFormat="1" ht="13.5" customHeight="1">
      <c r="A372" s="151" t="s">
        <v>476</v>
      </c>
      <c r="B372" s="152">
        <v>1.0767</v>
      </c>
      <c r="C372" s="153">
        <v>39019.053399999997</v>
      </c>
      <c r="D372" s="154">
        <v>25659.972399999999</v>
      </c>
      <c r="E372" s="154">
        <v>31466.004499999999</v>
      </c>
      <c r="F372" s="179">
        <v>50819.724999999999</v>
      </c>
      <c r="G372" s="154">
        <v>62795.678099999997</v>
      </c>
      <c r="H372" s="154">
        <v>41784.900199999996</v>
      </c>
      <c r="I372" s="155">
        <v>15.22</v>
      </c>
      <c r="J372" s="155">
        <v>5.69</v>
      </c>
      <c r="K372" s="155">
        <v>12.51</v>
      </c>
      <c r="L372" s="155">
        <v>166.9933</v>
      </c>
      <c r="M372" s="156" t="s">
        <v>111</v>
      </c>
      <c r="O372" s="158"/>
      <c r="P372" s="159"/>
      <c r="Q372" s="159"/>
      <c r="R372" s="160"/>
      <c r="S372" s="158"/>
      <c r="T372" s="158"/>
      <c r="U372" s="158"/>
    </row>
    <row r="373" spans="1:21" s="157" customFormat="1" ht="13.5" customHeight="1">
      <c r="A373" s="151" t="s">
        <v>477</v>
      </c>
      <c r="B373" s="152">
        <v>1.1229</v>
      </c>
      <c r="C373" s="153">
        <v>40692.758300000001</v>
      </c>
      <c r="D373" s="154">
        <v>20166.0808</v>
      </c>
      <c r="E373" s="154">
        <v>30524.1479</v>
      </c>
      <c r="F373" s="179">
        <v>46651.477299999999</v>
      </c>
      <c r="G373" s="154">
        <v>50865.127099999998</v>
      </c>
      <c r="H373" s="154">
        <v>38564.894</v>
      </c>
      <c r="I373" s="155">
        <v>14.08</v>
      </c>
      <c r="J373" s="155">
        <v>8.3699999999999992</v>
      </c>
      <c r="K373" s="155">
        <v>19.13</v>
      </c>
      <c r="L373" s="155">
        <v>170.85890000000001</v>
      </c>
      <c r="M373" s="156" t="s">
        <v>115</v>
      </c>
      <c r="O373" s="158"/>
      <c r="P373" s="159"/>
      <c r="Q373" s="159"/>
      <c r="R373" s="160"/>
      <c r="S373" s="158"/>
      <c r="T373" s="158"/>
      <c r="U373" s="158"/>
    </row>
    <row r="374" spans="1:21" s="157" customFormat="1" ht="13.5" customHeight="1">
      <c r="A374" s="151" t="s">
        <v>478</v>
      </c>
      <c r="B374" s="152">
        <v>1.6684000000000001</v>
      </c>
      <c r="C374" s="153">
        <v>29910.258000000002</v>
      </c>
      <c r="D374" s="154">
        <v>22642.165199999999</v>
      </c>
      <c r="E374" s="154">
        <v>26368.385399999999</v>
      </c>
      <c r="F374" s="179">
        <v>36424.775199999996</v>
      </c>
      <c r="G374" s="154">
        <v>43819.319100000001</v>
      </c>
      <c r="H374" s="154">
        <v>32669.6731</v>
      </c>
      <c r="I374" s="155">
        <v>17.13</v>
      </c>
      <c r="J374" s="155">
        <v>2.35</v>
      </c>
      <c r="K374" s="155">
        <v>15.07</v>
      </c>
      <c r="L374" s="155">
        <v>169.45419999999999</v>
      </c>
      <c r="M374" s="156" t="s">
        <v>115</v>
      </c>
      <c r="N374" s="172"/>
      <c r="O374" s="158"/>
      <c r="P374" s="158"/>
      <c r="Q374" s="158"/>
      <c r="R374" s="158"/>
      <c r="S374" s="158"/>
      <c r="T374" s="158"/>
      <c r="U374" s="158"/>
    </row>
    <row r="375" spans="1:21" s="157" customFormat="1" ht="13.5" customHeight="1">
      <c r="A375" s="151" t="s">
        <v>479</v>
      </c>
      <c r="B375" s="152">
        <v>4.4268999999999998</v>
      </c>
      <c r="C375" s="153">
        <v>33205.793799999999</v>
      </c>
      <c r="D375" s="154">
        <v>22900.989000000001</v>
      </c>
      <c r="E375" s="154">
        <v>29010.040400000002</v>
      </c>
      <c r="F375" s="179">
        <v>39969.921900000001</v>
      </c>
      <c r="G375" s="154">
        <v>47681.891199999998</v>
      </c>
      <c r="H375" s="154">
        <v>35253.0527</v>
      </c>
      <c r="I375" s="155">
        <v>13.61</v>
      </c>
      <c r="J375" s="155">
        <v>5.37</v>
      </c>
      <c r="K375" s="155">
        <v>11.5</v>
      </c>
      <c r="L375" s="155">
        <v>168.67939999999999</v>
      </c>
      <c r="M375" s="156" t="s">
        <v>115</v>
      </c>
      <c r="N375" s="172"/>
      <c r="O375" s="158"/>
      <c r="P375" s="158"/>
      <c r="Q375" s="158"/>
      <c r="R375" s="158"/>
      <c r="S375" s="158"/>
      <c r="T375" s="158"/>
      <c r="U375" s="158"/>
    </row>
    <row r="376" spans="1:21" s="157" customFormat="1" ht="13.5" customHeight="1">
      <c r="A376" s="151" t="s">
        <v>480</v>
      </c>
      <c r="B376" s="152">
        <v>8.8236000000000008</v>
      </c>
      <c r="C376" s="153">
        <v>36780.975299999998</v>
      </c>
      <c r="D376" s="154">
        <v>21692.814299999998</v>
      </c>
      <c r="E376" s="154">
        <v>26873.309000000001</v>
      </c>
      <c r="F376" s="179">
        <v>44636.831100000003</v>
      </c>
      <c r="G376" s="154">
        <v>52287.296600000001</v>
      </c>
      <c r="H376" s="154">
        <v>37098.938900000001</v>
      </c>
      <c r="I376" s="155">
        <v>16.54</v>
      </c>
      <c r="J376" s="155">
        <v>4.46</v>
      </c>
      <c r="K376" s="155">
        <v>10.39</v>
      </c>
      <c r="L376" s="155">
        <v>175.45670000000001</v>
      </c>
      <c r="M376" s="156" t="s">
        <v>115</v>
      </c>
      <c r="N376" s="172"/>
      <c r="O376" s="158"/>
      <c r="P376" s="158"/>
      <c r="Q376" s="158"/>
      <c r="R376" s="158"/>
      <c r="S376" s="158"/>
      <c r="T376" s="158"/>
      <c r="U376" s="158"/>
    </row>
    <row r="377" spans="1:21" s="157" customFormat="1" ht="13.5" customHeight="1">
      <c r="A377" s="151" t="s">
        <v>481</v>
      </c>
      <c r="B377" s="152">
        <v>29.9087</v>
      </c>
      <c r="C377" s="153">
        <v>42902.761899999998</v>
      </c>
      <c r="D377" s="154">
        <v>29516.9352</v>
      </c>
      <c r="E377" s="154">
        <v>36191.619100000004</v>
      </c>
      <c r="F377" s="179">
        <v>51277.815399999999</v>
      </c>
      <c r="G377" s="154">
        <v>60712.8436</v>
      </c>
      <c r="H377" s="154">
        <v>44259.591500000002</v>
      </c>
      <c r="I377" s="155">
        <v>16.55</v>
      </c>
      <c r="J377" s="155">
        <v>6.11</v>
      </c>
      <c r="K377" s="155">
        <v>11.7</v>
      </c>
      <c r="L377" s="155">
        <v>172.34690000000001</v>
      </c>
      <c r="M377" s="156" t="s">
        <v>115</v>
      </c>
      <c r="N377" s="172"/>
      <c r="O377" s="158"/>
      <c r="P377" s="158"/>
      <c r="Q377" s="158"/>
      <c r="R377" s="158"/>
      <c r="S377" s="158"/>
      <c r="T377" s="158"/>
      <c r="U377" s="158"/>
    </row>
    <row r="378" spans="1:21" s="172" customFormat="1">
      <c r="A378" s="165" t="s">
        <v>482</v>
      </c>
      <c r="B378" s="166">
        <v>11.8254</v>
      </c>
      <c r="C378" s="167">
        <v>42587.344700000001</v>
      </c>
      <c r="D378" s="168">
        <v>29743.499199999998</v>
      </c>
      <c r="E378" s="168">
        <v>36347.295700000002</v>
      </c>
      <c r="F378" s="179">
        <v>50742.833599999998</v>
      </c>
      <c r="G378" s="168">
        <v>59716.936500000003</v>
      </c>
      <c r="H378" s="168">
        <v>44053.0052</v>
      </c>
      <c r="I378" s="169">
        <v>16.809999999999999</v>
      </c>
      <c r="J378" s="169">
        <v>4.17</v>
      </c>
      <c r="K378" s="169">
        <v>11.62</v>
      </c>
      <c r="L378" s="169">
        <v>173.91159999999999</v>
      </c>
      <c r="M378" s="170" t="s">
        <v>115</v>
      </c>
      <c r="O378" s="158"/>
    </row>
    <row r="379" spans="1:21" s="172" customFormat="1">
      <c r="A379" s="165" t="s">
        <v>483</v>
      </c>
      <c r="B379" s="166">
        <v>4.0404999999999998</v>
      </c>
      <c r="C379" s="167">
        <v>43162.294300000001</v>
      </c>
      <c r="D379" s="168">
        <v>33270.9951</v>
      </c>
      <c r="E379" s="168">
        <v>37424.922200000001</v>
      </c>
      <c r="F379" s="179">
        <v>50986.673199999997</v>
      </c>
      <c r="G379" s="168">
        <v>60723.385499999997</v>
      </c>
      <c r="H379" s="168">
        <v>45138.781000000003</v>
      </c>
      <c r="I379" s="169">
        <v>17.559999999999999</v>
      </c>
      <c r="J379" s="169">
        <v>5.91</v>
      </c>
      <c r="K379" s="169">
        <v>12.17</v>
      </c>
      <c r="L379" s="169">
        <v>171.00800000000001</v>
      </c>
      <c r="M379" s="170" t="s">
        <v>115</v>
      </c>
      <c r="O379" s="158"/>
    </row>
    <row r="380" spans="1:21" s="172" customFormat="1">
      <c r="A380" s="165" t="s">
        <v>484</v>
      </c>
      <c r="B380" s="166">
        <v>13.1998</v>
      </c>
      <c r="C380" s="167">
        <v>43746.214500000002</v>
      </c>
      <c r="D380" s="168">
        <v>29233.7837</v>
      </c>
      <c r="E380" s="168">
        <v>36172.084000000003</v>
      </c>
      <c r="F380" s="179">
        <v>52241.666700000002</v>
      </c>
      <c r="G380" s="168">
        <v>61789.658799999997</v>
      </c>
      <c r="H380" s="168">
        <v>44913.633000000002</v>
      </c>
      <c r="I380" s="169">
        <v>15.99</v>
      </c>
      <c r="J380" s="169">
        <v>8.1300000000000008</v>
      </c>
      <c r="K380" s="169">
        <v>11.69</v>
      </c>
      <c r="L380" s="169">
        <v>171.11449999999999</v>
      </c>
      <c r="M380" s="170" t="s">
        <v>115</v>
      </c>
      <c r="O380" s="158"/>
    </row>
    <row r="381" spans="1:21" s="172" customFormat="1">
      <c r="A381" s="151" t="s">
        <v>485</v>
      </c>
      <c r="B381" s="152">
        <v>6.2964000000000002</v>
      </c>
      <c r="C381" s="153">
        <v>46626.776899999997</v>
      </c>
      <c r="D381" s="154">
        <v>32246.562699999999</v>
      </c>
      <c r="E381" s="154">
        <v>38833.7912</v>
      </c>
      <c r="F381" s="179">
        <v>58687.623099999997</v>
      </c>
      <c r="G381" s="154">
        <v>67106.217000000004</v>
      </c>
      <c r="H381" s="154">
        <v>48331.588499999998</v>
      </c>
      <c r="I381" s="155">
        <v>16.559999999999999</v>
      </c>
      <c r="J381" s="155">
        <v>6.83</v>
      </c>
      <c r="K381" s="155">
        <v>11.52</v>
      </c>
      <c r="L381" s="155">
        <v>175.17869999999999</v>
      </c>
      <c r="M381" s="156" t="s">
        <v>115</v>
      </c>
      <c r="O381" s="158"/>
    </row>
    <row r="382" spans="1:21" s="172" customFormat="1">
      <c r="A382" s="165" t="s">
        <v>486</v>
      </c>
      <c r="B382" s="166">
        <v>4.4885999999999999</v>
      </c>
      <c r="C382" s="167">
        <v>50815.332000000002</v>
      </c>
      <c r="D382" s="168">
        <v>36430.032899999998</v>
      </c>
      <c r="E382" s="168">
        <v>43390.042800000003</v>
      </c>
      <c r="F382" s="179">
        <v>62543.130299999997</v>
      </c>
      <c r="G382" s="168">
        <v>68633.777700000006</v>
      </c>
      <c r="H382" s="168">
        <v>52258.351799999997</v>
      </c>
      <c r="I382" s="169">
        <v>17.53</v>
      </c>
      <c r="J382" s="169">
        <v>8.36</v>
      </c>
      <c r="K382" s="169">
        <v>11.78</v>
      </c>
      <c r="L382" s="169">
        <v>175.22049999999999</v>
      </c>
      <c r="M382" s="170" t="s">
        <v>115</v>
      </c>
      <c r="O382" s="158"/>
    </row>
    <row r="383" spans="1:21" s="172" customFormat="1">
      <c r="A383" s="151" t="s">
        <v>487</v>
      </c>
      <c r="B383" s="152">
        <v>7.9836</v>
      </c>
      <c r="C383" s="153">
        <v>44259.117100000003</v>
      </c>
      <c r="D383" s="154">
        <v>25067.600399999999</v>
      </c>
      <c r="E383" s="154">
        <v>34382.0285</v>
      </c>
      <c r="F383" s="179">
        <v>56471.438499999997</v>
      </c>
      <c r="G383" s="154">
        <v>71785.407200000001</v>
      </c>
      <c r="H383" s="154">
        <v>46409.152099999999</v>
      </c>
      <c r="I383" s="155">
        <v>15.92</v>
      </c>
      <c r="J383" s="155">
        <v>6.85</v>
      </c>
      <c r="K383" s="155">
        <v>11.44</v>
      </c>
      <c r="L383" s="155">
        <v>171.77029999999999</v>
      </c>
      <c r="M383" s="156" t="s">
        <v>115</v>
      </c>
      <c r="O383" s="158"/>
    </row>
    <row r="384" spans="1:21" s="172" customFormat="1">
      <c r="A384" s="151" t="s">
        <v>488</v>
      </c>
      <c r="B384" s="152">
        <v>2.0737999999999999</v>
      </c>
      <c r="C384" s="153">
        <v>44127.074699999997</v>
      </c>
      <c r="D384" s="154">
        <v>24700.1194</v>
      </c>
      <c r="E384" s="154">
        <v>36632.732300000003</v>
      </c>
      <c r="F384" s="179">
        <v>53759.080999999998</v>
      </c>
      <c r="G384" s="154">
        <v>62736.951300000001</v>
      </c>
      <c r="H384" s="154">
        <v>44541.838499999998</v>
      </c>
      <c r="I384" s="155">
        <v>16.57</v>
      </c>
      <c r="J384" s="155">
        <v>4.3600000000000003</v>
      </c>
      <c r="K384" s="155">
        <v>10.62</v>
      </c>
      <c r="L384" s="155">
        <v>174.17099999999999</v>
      </c>
      <c r="M384" s="156" t="s">
        <v>115</v>
      </c>
      <c r="O384" s="158"/>
    </row>
    <row r="385" spans="1:15" s="172" customFormat="1">
      <c r="A385" s="151" t="s">
        <v>489</v>
      </c>
      <c r="B385" s="152">
        <v>4.0712000000000002</v>
      </c>
      <c r="C385" s="153">
        <v>32287.5903</v>
      </c>
      <c r="D385" s="154">
        <v>17862.9107</v>
      </c>
      <c r="E385" s="154">
        <v>23542.690500000001</v>
      </c>
      <c r="F385" s="179">
        <v>41299.605000000003</v>
      </c>
      <c r="G385" s="154">
        <v>48381.404699999999</v>
      </c>
      <c r="H385" s="154">
        <v>32712.414400000001</v>
      </c>
      <c r="I385" s="155">
        <v>14.02</v>
      </c>
      <c r="J385" s="155">
        <v>3.44</v>
      </c>
      <c r="K385" s="155">
        <v>10.61</v>
      </c>
      <c r="L385" s="155">
        <v>171.98509999999999</v>
      </c>
      <c r="M385" s="156" t="s">
        <v>115</v>
      </c>
      <c r="O385" s="158"/>
    </row>
    <row r="386" spans="1:15" s="172" customFormat="1">
      <c r="A386" s="151" t="s">
        <v>490</v>
      </c>
      <c r="B386" s="152">
        <v>7.9888000000000003</v>
      </c>
      <c r="C386" s="153">
        <v>27756.572800000002</v>
      </c>
      <c r="D386" s="154">
        <v>20323.346399999999</v>
      </c>
      <c r="E386" s="154">
        <v>22790.383999999998</v>
      </c>
      <c r="F386" s="179">
        <v>33854.679900000003</v>
      </c>
      <c r="G386" s="154">
        <v>39877.444100000001</v>
      </c>
      <c r="H386" s="154">
        <v>29203.050800000001</v>
      </c>
      <c r="I386" s="155">
        <v>8.9</v>
      </c>
      <c r="J386" s="155">
        <v>5.59</v>
      </c>
      <c r="K386" s="155">
        <v>9.6</v>
      </c>
      <c r="L386" s="155">
        <v>172.59100000000001</v>
      </c>
      <c r="M386" s="156" t="s">
        <v>115</v>
      </c>
      <c r="O386" s="158"/>
    </row>
    <row r="387" spans="1:15" s="172" customFormat="1">
      <c r="A387" s="165" t="s">
        <v>491</v>
      </c>
      <c r="B387" s="166">
        <v>4.5940000000000003</v>
      </c>
      <c r="C387" s="167">
        <v>30285.012599999998</v>
      </c>
      <c r="D387" s="168">
        <v>20455.997800000001</v>
      </c>
      <c r="E387" s="168">
        <v>23913.8622</v>
      </c>
      <c r="F387" s="179">
        <v>34865.177799999998</v>
      </c>
      <c r="G387" s="168">
        <v>40390.326500000003</v>
      </c>
      <c r="H387" s="168">
        <v>30160.1168</v>
      </c>
      <c r="I387" s="169">
        <v>9.18</v>
      </c>
      <c r="J387" s="169">
        <v>7.15</v>
      </c>
      <c r="K387" s="169">
        <v>9.69</v>
      </c>
      <c r="L387" s="169">
        <v>173.10980000000001</v>
      </c>
      <c r="M387" s="170" t="s">
        <v>115</v>
      </c>
      <c r="O387" s="158"/>
    </row>
    <row r="388" spans="1:15" s="172" customFormat="1">
      <c r="A388" s="151" t="s">
        <v>492</v>
      </c>
      <c r="B388" s="152">
        <v>1.3302</v>
      </c>
      <c r="C388" s="153">
        <v>31198.851699999999</v>
      </c>
      <c r="D388" s="154">
        <v>17316.851999999999</v>
      </c>
      <c r="E388" s="154">
        <v>21733.717199999999</v>
      </c>
      <c r="F388" s="179">
        <v>43208.191500000001</v>
      </c>
      <c r="G388" s="154">
        <v>50018.135799999996</v>
      </c>
      <c r="H388" s="154">
        <v>32790.142</v>
      </c>
      <c r="I388" s="155">
        <v>19.05</v>
      </c>
      <c r="J388" s="155">
        <v>5.55</v>
      </c>
      <c r="K388" s="155">
        <v>9.75</v>
      </c>
      <c r="L388" s="155">
        <v>169.01410000000001</v>
      </c>
      <c r="M388" s="156" t="s">
        <v>111</v>
      </c>
      <c r="O388" s="158"/>
    </row>
    <row r="389" spans="1:15" s="172" customFormat="1">
      <c r="A389" s="151" t="s">
        <v>493</v>
      </c>
      <c r="B389" s="152">
        <v>0.1991</v>
      </c>
      <c r="C389" s="153">
        <v>30560.128499999999</v>
      </c>
      <c r="D389" s="154">
        <v>25954.202300000001</v>
      </c>
      <c r="E389" s="154">
        <v>27282.3796</v>
      </c>
      <c r="F389" s="179">
        <v>33540.511400000003</v>
      </c>
      <c r="G389" s="154">
        <v>36855.472000000002</v>
      </c>
      <c r="H389" s="154">
        <v>30936.5602</v>
      </c>
      <c r="I389" s="155">
        <v>24.67</v>
      </c>
      <c r="J389" s="155">
        <v>2.2000000000000002</v>
      </c>
      <c r="K389" s="155">
        <v>10.050000000000001</v>
      </c>
      <c r="L389" s="155">
        <v>169.01910000000001</v>
      </c>
      <c r="M389" s="156" t="s">
        <v>248</v>
      </c>
      <c r="O389" s="158"/>
    </row>
    <row r="390" spans="1:15" s="172" customFormat="1">
      <c r="A390" s="151" t="s">
        <v>494</v>
      </c>
      <c r="B390" s="152">
        <v>1.3951</v>
      </c>
      <c r="C390" s="153">
        <v>37154.217900000003</v>
      </c>
      <c r="D390" s="154">
        <v>24928.127100000002</v>
      </c>
      <c r="E390" s="154">
        <v>30262.901600000001</v>
      </c>
      <c r="F390" s="179">
        <v>45911.220200000003</v>
      </c>
      <c r="G390" s="154">
        <v>53617.411599999999</v>
      </c>
      <c r="H390" s="154">
        <v>39693.442300000002</v>
      </c>
      <c r="I390" s="155">
        <v>13.34</v>
      </c>
      <c r="J390" s="155">
        <v>4.75</v>
      </c>
      <c r="K390" s="155">
        <v>10.55</v>
      </c>
      <c r="L390" s="155">
        <v>170.89599999999999</v>
      </c>
      <c r="M390" s="156" t="s">
        <v>115</v>
      </c>
      <c r="O390" s="158"/>
    </row>
    <row r="391" spans="1:15" s="172" customFormat="1">
      <c r="A391" s="151" t="s">
        <v>495</v>
      </c>
      <c r="B391" s="152">
        <v>2.7294</v>
      </c>
      <c r="C391" s="153">
        <v>27835.0033</v>
      </c>
      <c r="D391" s="154">
        <v>20982.938600000001</v>
      </c>
      <c r="E391" s="154">
        <v>24586.804499999998</v>
      </c>
      <c r="F391" s="179">
        <v>35070.608800000002</v>
      </c>
      <c r="G391" s="154">
        <v>41607.127800000002</v>
      </c>
      <c r="H391" s="154">
        <v>29993.6774</v>
      </c>
      <c r="I391" s="155">
        <v>14.08</v>
      </c>
      <c r="J391" s="155">
        <v>0.4</v>
      </c>
      <c r="K391" s="155">
        <v>12.18</v>
      </c>
      <c r="L391" s="155">
        <v>172.0094</v>
      </c>
      <c r="M391" s="156" t="s">
        <v>115</v>
      </c>
      <c r="O391" s="158"/>
    </row>
    <row r="392" spans="1:15" s="172" customFormat="1">
      <c r="A392" s="151" t="s">
        <v>496</v>
      </c>
      <c r="B392" s="152">
        <v>9.5508000000000006</v>
      </c>
      <c r="C392" s="153">
        <v>25093.218199999999</v>
      </c>
      <c r="D392" s="154">
        <v>17983.4146</v>
      </c>
      <c r="E392" s="154">
        <v>20432.010200000001</v>
      </c>
      <c r="F392" s="179">
        <v>32893.311099999999</v>
      </c>
      <c r="G392" s="154">
        <v>40263.673300000002</v>
      </c>
      <c r="H392" s="154">
        <v>27282.821899999999</v>
      </c>
      <c r="I392" s="155">
        <v>9.92</v>
      </c>
      <c r="J392" s="155">
        <v>1.1000000000000001</v>
      </c>
      <c r="K392" s="155">
        <v>10.73</v>
      </c>
      <c r="L392" s="155">
        <v>172.8655</v>
      </c>
      <c r="M392" s="156" t="s">
        <v>115</v>
      </c>
      <c r="O392" s="158"/>
    </row>
    <row r="393" spans="1:15" s="172" customFormat="1">
      <c r="A393" s="151" t="s">
        <v>497</v>
      </c>
      <c r="B393" s="152">
        <v>2.1608000000000001</v>
      </c>
      <c r="C393" s="153">
        <v>31125.804700000001</v>
      </c>
      <c r="D393" s="154">
        <v>22109.083299999998</v>
      </c>
      <c r="E393" s="154">
        <v>25166.343499999999</v>
      </c>
      <c r="F393" s="179">
        <v>37981.201800000003</v>
      </c>
      <c r="G393" s="154">
        <v>43012.764600000002</v>
      </c>
      <c r="H393" s="154">
        <v>32162.62</v>
      </c>
      <c r="I393" s="155">
        <v>18.760000000000002</v>
      </c>
      <c r="J393" s="155">
        <v>5.14</v>
      </c>
      <c r="K393" s="155">
        <v>13.16</v>
      </c>
      <c r="L393" s="155">
        <v>171.87289999999999</v>
      </c>
      <c r="M393" s="156" t="s">
        <v>115</v>
      </c>
      <c r="O393" s="158"/>
    </row>
    <row r="394" spans="1:15" s="172" customFormat="1">
      <c r="A394" s="151" t="s">
        <v>498</v>
      </c>
      <c r="B394" s="152">
        <v>1.1429</v>
      </c>
      <c r="C394" s="153">
        <v>28577.5625</v>
      </c>
      <c r="D394" s="154">
        <v>22707.1666</v>
      </c>
      <c r="E394" s="154">
        <v>24718.608</v>
      </c>
      <c r="F394" s="179">
        <v>36328.210599999999</v>
      </c>
      <c r="G394" s="154">
        <v>40049.225400000003</v>
      </c>
      <c r="H394" s="154">
        <v>30443.674900000002</v>
      </c>
      <c r="I394" s="155">
        <v>12.4</v>
      </c>
      <c r="J394" s="155">
        <v>2.13</v>
      </c>
      <c r="K394" s="155">
        <v>12.18</v>
      </c>
      <c r="L394" s="155">
        <v>172.03120000000001</v>
      </c>
      <c r="M394" s="156" t="s">
        <v>155</v>
      </c>
      <c r="O394" s="158"/>
    </row>
    <row r="395" spans="1:15" s="172" customFormat="1">
      <c r="A395" s="151" t="s">
        <v>499</v>
      </c>
      <c r="B395" s="152">
        <v>7.3833000000000002</v>
      </c>
      <c r="C395" s="153">
        <v>23137.1417</v>
      </c>
      <c r="D395" s="154">
        <v>17856.502100000002</v>
      </c>
      <c r="E395" s="154">
        <v>20041.919699999999</v>
      </c>
      <c r="F395" s="179">
        <v>28011.548200000001</v>
      </c>
      <c r="G395" s="154">
        <v>33951.077899999997</v>
      </c>
      <c r="H395" s="154">
        <v>24880.478999999999</v>
      </c>
      <c r="I395" s="155">
        <v>9.4499999999999993</v>
      </c>
      <c r="J395" s="155">
        <v>1.1100000000000001</v>
      </c>
      <c r="K395" s="155">
        <v>12.47</v>
      </c>
      <c r="L395" s="155">
        <v>172.33070000000001</v>
      </c>
      <c r="M395" s="156" t="s">
        <v>111</v>
      </c>
      <c r="O395" s="158"/>
    </row>
    <row r="396" spans="1:15" s="172" customFormat="1">
      <c r="A396" s="151" t="s">
        <v>500</v>
      </c>
      <c r="B396" s="152">
        <v>0.5786</v>
      </c>
      <c r="C396" s="153">
        <v>31024.5429</v>
      </c>
      <c r="D396" s="154">
        <v>23422.289700000001</v>
      </c>
      <c r="E396" s="154">
        <v>25196.4568</v>
      </c>
      <c r="F396" s="179">
        <v>37367.477200000001</v>
      </c>
      <c r="G396" s="154">
        <v>42117.626499999998</v>
      </c>
      <c r="H396" s="154">
        <v>31821.3004</v>
      </c>
      <c r="I396" s="155">
        <v>13.43</v>
      </c>
      <c r="J396" s="155">
        <v>2.2000000000000002</v>
      </c>
      <c r="K396" s="155">
        <v>14.36</v>
      </c>
      <c r="L396" s="155">
        <v>172.99760000000001</v>
      </c>
      <c r="M396" s="156" t="s">
        <v>111</v>
      </c>
      <c r="O396" s="158"/>
    </row>
    <row r="397" spans="1:15" s="172" customFormat="1">
      <c r="A397" s="151" t="s">
        <v>501</v>
      </c>
      <c r="B397" s="152">
        <v>17.916599999999999</v>
      </c>
      <c r="C397" s="153">
        <v>37908.320699999997</v>
      </c>
      <c r="D397" s="154">
        <v>27167.946400000001</v>
      </c>
      <c r="E397" s="154">
        <v>31956.709599999998</v>
      </c>
      <c r="F397" s="179">
        <v>45839.642500000002</v>
      </c>
      <c r="G397" s="154">
        <v>55318.263599999998</v>
      </c>
      <c r="H397" s="154">
        <v>40120.075499999999</v>
      </c>
      <c r="I397" s="155">
        <v>15.48</v>
      </c>
      <c r="J397" s="155">
        <v>6.26</v>
      </c>
      <c r="K397" s="155">
        <v>13.14</v>
      </c>
      <c r="L397" s="155">
        <v>168.47970000000001</v>
      </c>
      <c r="M397" s="156" t="s">
        <v>115</v>
      </c>
      <c r="O397" s="158"/>
    </row>
    <row r="398" spans="1:15" s="172" customFormat="1">
      <c r="A398" s="151" t="s">
        <v>502</v>
      </c>
      <c r="B398" s="152">
        <v>1.2202</v>
      </c>
      <c r="C398" s="153">
        <v>41602.399299999997</v>
      </c>
      <c r="D398" s="154">
        <v>26591.6083</v>
      </c>
      <c r="E398" s="154">
        <v>34360.262799999997</v>
      </c>
      <c r="F398" s="179">
        <v>57886.881999999998</v>
      </c>
      <c r="G398" s="154">
        <v>71511.969100000002</v>
      </c>
      <c r="H398" s="154">
        <v>46458.801599999999</v>
      </c>
      <c r="I398" s="155">
        <v>18.23</v>
      </c>
      <c r="J398" s="155">
        <v>8.52</v>
      </c>
      <c r="K398" s="155">
        <v>13.22</v>
      </c>
      <c r="L398" s="155">
        <v>171.31739999999999</v>
      </c>
      <c r="M398" s="156" t="s">
        <v>115</v>
      </c>
      <c r="O398" s="158"/>
    </row>
    <row r="399" spans="1:15" s="172" customFormat="1">
      <c r="A399" s="151" t="s">
        <v>503</v>
      </c>
      <c r="B399" s="152">
        <v>2.8159000000000001</v>
      </c>
      <c r="C399" s="153">
        <v>48185.881600000001</v>
      </c>
      <c r="D399" s="154">
        <v>38458.156900000002</v>
      </c>
      <c r="E399" s="154">
        <v>42884.804900000003</v>
      </c>
      <c r="F399" s="179">
        <v>56912.703200000004</v>
      </c>
      <c r="G399" s="154">
        <v>67612.133199999997</v>
      </c>
      <c r="H399" s="154">
        <v>51064.239099999999</v>
      </c>
      <c r="I399" s="155">
        <v>22.07</v>
      </c>
      <c r="J399" s="155">
        <v>9.18</v>
      </c>
      <c r="K399" s="155">
        <v>13.46</v>
      </c>
      <c r="L399" s="155">
        <v>168.35810000000001</v>
      </c>
      <c r="M399" s="156" t="s">
        <v>115</v>
      </c>
      <c r="O399" s="158"/>
    </row>
    <row r="400" spans="1:15" s="172" customFormat="1">
      <c r="A400" s="151" t="s">
        <v>504</v>
      </c>
      <c r="B400" s="152">
        <v>2.0127999999999999</v>
      </c>
      <c r="C400" s="153">
        <v>39206.422299999998</v>
      </c>
      <c r="D400" s="154">
        <v>30641.703000000001</v>
      </c>
      <c r="E400" s="154">
        <v>35991.6204</v>
      </c>
      <c r="F400" s="179">
        <v>43935.2166</v>
      </c>
      <c r="G400" s="154">
        <v>48270.780100000004</v>
      </c>
      <c r="H400" s="154">
        <v>39751.313000000002</v>
      </c>
      <c r="I400" s="155">
        <v>24.98</v>
      </c>
      <c r="J400" s="155">
        <v>6.55</v>
      </c>
      <c r="K400" s="155">
        <v>12.94</v>
      </c>
      <c r="L400" s="155">
        <v>171.51730000000001</v>
      </c>
      <c r="M400" s="156" t="s">
        <v>115</v>
      </c>
    </row>
    <row r="401" spans="1:13" s="172" customFormat="1">
      <c r="A401" s="151" t="s">
        <v>505</v>
      </c>
      <c r="B401" s="152">
        <v>0.45429999999999998</v>
      </c>
      <c r="C401" s="153">
        <v>48100.6518</v>
      </c>
      <c r="D401" s="154">
        <v>38702.251100000001</v>
      </c>
      <c r="E401" s="154">
        <v>40964.046900000001</v>
      </c>
      <c r="F401" s="179">
        <v>55557.394099999998</v>
      </c>
      <c r="G401" s="154">
        <v>59737.825100000002</v>
      </c>
      <c r="H401" s="154">
        <v>49406.302900000002</v>
      </c>
      <c r="I401" s="155">
        <v>22.9</v>
      </c>
      <c r="J401" s="155">
        <v>8.9700000000000006</v>
      </c>
      <c r="K401" s="155">
        <v>12.08</v>
      </c>
      <c r="L401" s="155">
        <v>170.91739999999999</v>
      </c>
      <c r="M401" s="156" t="s">
        <v>115</v>
      </c>
    </row>
    <row r="402" spans="1:13" s="172" customFormat="1">
      <c r="A402" s="151" t="s">
        <v>506</v>
      </c>
      <c r="B402" s="152">
        <v>2.8452000000000002</v>
      </c>
      <c r="C402" s="153">
        <v>42285.262199999997</v>
      </c>
      <c r="D402" s="154">
        <v>30805.348099999999</v>
      </c>
      <c r="E402" s="154">
        <v>36514.517899999999</v>
      </c>
      <c r="F402" s="179">
        <v>49721.925799999997</v>
      </c>
      <c r="G402" s="154">
        <v>57236.736700000001</v>
      </c>
      <c r="H402" s="154">
        <v>44244.195200000002</v>
      </c>
      <c r="I402" s="155">
        <v>27.53</v>
      </c>
      <c r="J402" s="155">
        <v>5.88</v>
      </c>
      <c r="K402" s="155">
        <v>11.5</v>
      </c>
      <c r="L402" s="155">
        <v>176.6865</v>
      </c>
      <c r="M402" s="156" t="s">
        <v>115</v>
      </c>
    </row>
    <row r="403" spans="1:13" s="172" customFormat="1">
      <c r="A403" s="151" t="s">
        <v>507</v>
      </c>
      <c r="B403" s="152">
        <v>24.5062</v>
      </c>
      <c r="C403" s="153">
        <v>40008.1495</v>
      </c>
      <c r="D403" s="154">
        <v>27334.6666</v>
      </c>
      <c r="E403" s="154">
        <v>33869.553999999996</v>
      </c>
      <c r="F403" s="179">
        <v>45982.309699999998</v>
      </c>
      <c r="G403" s="154">
        <v>52244.857300000003</v>
      </c>
      <c r="H403" s="154">
        <v>40185.499400000001</v>
      </c>
      <c r="I403" s="155">
        <v>16.79</v>
      </c>
      <c r="J403" s="155">
        <v>11.04</v>
      </c>
      <c r="K403" s="155">
        <v>13.09</v>
      </c>
      <c r="L403" s="155">
        <v>168.7261</v>
      </c>
      <c r="M403" s="156" t="s">
        <v>115</v>
      </c>
    </row>
    <row r="404" spans="1:13" s="172" customFormat="1">
      <c r="A404" s="165" t="s">
        <v>508</v>
      </c>
      <c r="B404" s="166">
        <v>3.7669000000000001</v>
      </c>
      <c r="C404" s="167">
        <v>41064.585899999998</v>
      </c>
      <c r="D404" s="168">
        <v>34149.445899999999</v>
      </c>
      <c r="E404" s="168">
        <v>37584.279300000002</v>
      </c>
      <c r="F404" s="179">
        <v>44910.800600000002</v>
      </c>
      <c r="G404" s="168">
        <v>49057.916599999997</v>
      </c>
      <c r="H404" s="168">
        <v>41532.4496</v>
      </c>
      <c r="I404" s="169">
        <v>13.34</v>
      </c>
      <c r="J404" s="169">
        <v>17.309999999999999</v>
      </c>
      <c r="K404" s="169">
        <v>12.84</v>
      </c>
      <c r="L404" s="169">
        <v>165.6711</v>
      </c>
      <c r="M404" s="170" t="s">
        <v>115</v>
      </c>
    </row>
    <row r="405" spans="1:13" s="172" customFormat="1">
      <c r="A405" s="151" t="s">
        <v>509</v>
      </c>
      <c r="B405" s="152">
        <v>6.7316000000000003</v>
      </c>
      <c r="C405" s="153">
        <v>35190.446400000001</v>
      </c>
      <c r="D405" s="154">
        <v>24324.605500000001</v>
      </c>
      <c r="E405" s="154">
        <v>29692.437099999999</v>
      </c>
      <c r="F405" s="179">
        <v>42511.5389</v>
      </c>
      <c r="G405" s="154">
        <v>50492.811999999998</v>
      </c>
      <c r="H405" s="154">
        <v>36801.489699999998</v>
      </c>
      <c r="I405" s="155">
        <v>16.350000000000001</v>
      </c>
      <c r="J405" s="155">
        <v>6.56</v>
      </c>
      <c r="K405" s="155">
        <v>12.51</v>
      </c>
      <c r="L405" s="155">
        <v>170.6952</v>
      </c>
      <c r="M405" s="156" t="s">
        <v>115</v>
      </c>
    </row>
    <row r="406" spans="1:13" s="172" customFormat="1">
      <c r="A406" s="165" t="s">
        <v>510</v>
      </c>
      <c r="B406" s="166">
        <v>4.2492000000000001</v>
      </c>
      <c r="C406" s="167">
        <v>34333.1751</v>
      </c>
      <c r="D406" s="168">
        <v>23771.447400000001</v>
      </c>
      <c r="E406" s="168">
        <v>28289.993699999999</v>
      </c>
      <c r="F406" s="179">
        <v>42091.339899999999</v>
      </c>
      <c r="G406" s="168">
        <v>51628.992700000003</v>
      </c>
      <c r="H406" s="168">
        <v>36299.453000000001</v>
      </c>
      <c r="I406" s="169">
        <v>14.62</v>
      </c>
      <c r="J406" s="169">
        <v>6.59</v>
      </c>
      <c r="K406" s="169">
        <v>12.21</v>
      </c>
      <c r="L406" s="169">
        <v>170.03110000000001</v>
      </c>
      <c r="M406" s="170" t="s">
        <v>115</v>
      </c>
    </row>
    <row r="407" spans="1:13" s="172" customFormat="1">
      <c r="A407" s="151" t="s">
        <v>511</v>
      </c>
      <c r="B407" s="152">
        <v>12.7347</v>
      </c>
      <c r="C407" s="153">
        <v>40583.457900000001</v>
      </c>
      <c r="D407" s="154">
        <v>28180.521400000001</v>
      </c>
      <c r="E407" s="154">
        <v>34454.867700000003</v>
      </c>
      <c r="F407" s="179">
        <v>49037.966699999997</v>
      </c>
      <c r="G407" s="154">
        <v>58451.746700000003</v>
      </c>
      <c r="H407" s="154">
        <v>42588.325400000002</v>
      </c>
      <c r="I407" s="155">
        <v>14.03</v>
      </c>
      <c r="J407" s="155">
        <v>12.9</v>
      </c>
      <c r="K407" s="155">
        <v>12.32</v>
      </c>
      <c r="L407" s="155">
        <v>167.22980000000001</v>
      </c>
      <c r="M407" s="156" t="s">
        <v>115</v>
      </c>
    </row>
    <row r="408" spans="1:13" s="172" customFormat="1">
      <c r="A408" s="165" t="s">
        <v>512</v>
      </c>
      <c r="B408" s="166">
        <v>3.9544999999999999</v>
      </c>
      <c r="C408" s="167">
        <v>38154.258500000004</v>
      </c>
      <c r="D408" s="168">
        <v>28293.1011</v>
      </c>
      <c r="E408" s="168">
        <v>33174.612200000003</v>
      </c>
      <c r="F408" s="179">
        <v>44920.958400000003</v>
      </c>
      <c r="G408" s="168">
        <v>52698.077400000002</v>
      </c>
      <c r="H408" s="168">
        <v>39544.311000000002</v>
      </c>
      <c r="I408" s="169">
        <v>15.24</v>
      </c>
      <c r="J408" s="169">
        <v>10.92</v>
      </c>
      <c r="K408" s="169">
        <v>11.92</v>
      </c>
      <c r="L408" s="169">
        <v>166.95590000000001</v>
      </c>
      <c r="M408" s="170" t="s">
        <v>115</v>
      </c>
    </row>
    <row r="409" spans="1:13" s="172" customFormat="1">
      <c r="A409" s="151" t="s">
        <v>513</v>
      </c>
      <c r="B409" s="152">
        <v>12.436299999999999</v>
      </c>
      <c r="C409" s="153">
        <v>39657.160199999998</v>
      </c>
      <c r="D409" s="154">
        <v>27172.971399999999</v>
      </c>
      <c r="E409" s="154">
        <v>32537.989300000001</v>
      </c>
      <c r="F409" s="179">
        <v>51890.599300000002</v>
      </c>
      <c r="G409" s="154">
        <v>60600.565000000002</v>
      </c>
      <c r="H409" s="154">
        <v>42369.337</v>
      </c>
      <c r="I409" s="155">
        <v>16.739999999999998</v>
      </c>
      <c r="J409" s="155">
        <v>9.58</v>
      </c>
      <c r="K409" s="155">
        <v>14.27</v>
      </c>
      <c r="L409" s="155">
        <v>170.51920000000001</v>
      </c>
      <c r="M409" s="156" t="s">
        <v>115</v>
      </c>
    </row>
    <row r="410" spans="1:13" s="172" customFormat="1">
      <c r="A410" s="151" t="s">
        <v>514</v>
      </c>
      <c r="B410" s="152">
        <v>25.072399999999998</v>
      </c>
      <c r="C410" s="153">
        <v>34224.7621</v>
      </c>
      <c r="D410" s="154">
        <v>25081.354500000001</v>
      </c>
      <c r="E410" s="154">
        <v>29290.8874</v>
      </c>
      <c r="F410" s="179">
        <v>40494.365100000003</v>
      </c>
      <c r="G410" s="154">
        <v>47126.369500000001</v>
      </c>
      <c r="H410" s="154">
        <v>35542.535400000001</v>
      </c>
      <c r="I410" s="155">
        <v>17.809999999999999</v>
      </c>
      <c r="J410" s="155">
        <v>6.23</v>
      </c>
      <c r="K410" s="155">
        <v>12.32</v>
      </c>
      <c r="L410" s="155">
        <v>170.41800000000001</v>
      </c>
      <c r="M410" s="156" t="s">
        <v>115</v>
      </c>
    </row>
    <row r="411" spans="1:13" s="172" customFormat="1">
      <c r="A411" s="151" t="s">
        <v>515</v>
      </c>
      <c r="B411" s="152">
        <v>3.8691</v>
      </c>
      <c r="C411" s="153">
        <v>32277.3207</v>
      </c>
      <c r="D411" s="154">
        <v>23325.7461</v>
      </c>
      <c r="E411" s="154">
        <v>26514.543099999999</v>
      </c>
      <c r="F411" s="179">
        <v>39750.739099999999</v>
      </c>
      <c r="G411" s="154">
        <v>49537.395100000002</v>
      </c>
      <c r="H411" s="154">
        <v>34252.560400000002</v>
      </c>
      <c r="I411" s="155">
        <v>16.899999999999999</v>
      </c>
      <c r="J411" s="155">
        <v>5.7</v>
      </c>
      <c r="K411" s="155">
        <v>12.34</v>
      </c>
      <c r="L411" s="155">
        <v>167.54560000000001</v>
      </c>
      <c r="M411" s="156" t="s">
        <v>115</v>
      </c>
    </row>
    <row r="412" spans="1:13" s="172" customFormat="1">
      <c r="A412" s="151" t="s">
        <v>516</v>
      </c>
      <c r="B412" s="152">
        <v>0.95689999999999997</v>
      </c>
      <c r="C412" s="153">
        <v>33427.065600000002</v>
      </c>
      <c r="D412" s="154">
        <v>26286.385600000001</v>
      </c>
      <c r="E412" s="154">
        <v>30293.7736</v>
      </c>
      <c r="F412" s="179">
        <v>38408.705499999996</v>
      </c>
      <c r="G412" s="154">
        <v>42735.129200000003</v>
      </c>
      <c r="H412" s="154">
        <v>34361.356200000002</v>
      </c>
      <c r="I412" s="155">
        <v>18.2</v>
      </c>
      <c r="J412" s="155">
        <v>13.36</v>
      </c>
      <c r="K412" s="155">
        <v>13.89</v>
      </c>
      <c r="L412" s="155">
        <v>170.48320000000001</v>
      </c>
      <c r="M412" s="156" t="s">
        <v>115</v>
      </c>
    </row>
    <row r="413" spans="1:13" s="172" customFormat="1">
      <c r="A413" s="151" t="s">
        <v>517</v>
      </c>
      <c r="B413" s="152">
        <v>1.2799</v>
      </c>
      <c r="C413" s="153">
        <v>33563.970099999999</v>
      </c>
      <c r="D413" s="154">
        <v>20627.5461</v>
      </c>
      <c r="E413" s="154">
        <v>28759.5834</v>
      </c>
      <c r="F413" s="179">
        <v>40277.020700000001</v>
      </c>
      <c r="G413" s="154">
        <v>47910.576399999998</v>
      </c>
      <c r="H413" s="154">
        <v>34169.473599999998</v>
      </c>
      <c r="I413" s="155">
        <v>16.93</v>
      </c>
      <c r="J413" s="155">
        <v>8.6199999999999992</v>
      </c>
      <c r="K413" s="155">
        <v>14</v>
      </c>
      <c r="L413" s="155">
        <v>169.6267</v>
      </c>
      <c r="M413" s="156" t="s">
        <v>115</v>
      </c>
    </row>
    <row r="414" spans="1:13" s="172" customFormat="1">
      <c r="A414" s="151" t="s">
        <v>518</v>
      </c>
      <c r="B414" s="152">
        <v>2.7801</v>
      </c>
      <c r="C414" s="153">
        <v>34461.699000000001</v>
      </c>
      <c r="D414" s="154">
        <v>21068.4166</v>
      </c>
      <c r="E414" s="154">
        <v>27175.771799999999</v>
      </c>
      <c r="F414" s="179">
        <v>39541.5524</v>
      </c>
      <c r="G414" s="154">
        <v>46021.708899999998</v>
      </c>
      <c r="H414" s="154">
        <v>34775.799899999998</v>
      </c>
      <c r="I414" s="155">
        <v>15.76</v>
      </c>
      <c r="J414" s="155">
        <v>3.75</v>
      </c>
      <c r="K414" s="155">
        <v>12.88</v>
      </c>
      <c r="L414" s="155">
        <v>170.26390000000001</v>
      </c>
      <c r="M414" s="156" t="s">
        <v>115</v>
      </c>
    </row>
    <row r="415" spans="1:13" s="172" customFormat="1">
      <c r="A415" s="151" t="s">
        <v>519</v>
      </c>
      <c r="B415" s="152">
        <v>1.6657999999999999</v>
      </c>
      <c r="C415" s="153">
        <v>24573.672299999998</v>
      </c>
      <c r="D415" s="154">
        <v>20936.549900000002</v>
      </c>
      <c r="E415" s="154">
        <v>22750.472600000001</v>
      </c>
      <c r="F415" s="179">
        <v>30135.1515</v>
      </c>
      <c r="G415" s="154">
        <v>36147.930899999999</v>
      </c>
      <c r="H415" s="154">
        <v>26915.688999999998</v>
      </c>
      <c r="I415" s="155">
        <v>10.31</v>
      </c>
      <c r="J415" s="155">
        <v>3.86</v>
      </c>
      <c r="K415" s="155">
        <v>10.48</v>
      </c>
      <c r="L415" s="155">
        <v>171.82980000000001</v>
      </c>
      <c r="M415" s="156" t="s">
        <v>115</v>
      </c>
    </row>
    <row r="416" spans="1:13" s="172" customFormat="1">
      <c r="A416" s="151" t="s">
        <v>520</v>
      </c>
      <c r="B416" s="152">
        <v>2.3228</v>
      </c>
      <c r="C416" s="153">
        <v>28491.0949</v>
      </c>
      <c r="D416" s="154">
        <v>23522.476600000002</v>
      </c>
      <c r="E416" s="154">
        <v>25924.499599999999</v>
      </c>
      <c r="F416" s="179">
        <v>33029.987500000003</v>
      </c>
      <c r="G416" s="154">
        <v>41407.099199999997</v>
      </c>
      <c r="H416" s="154">
        <v>30625.8737</v>
      </c>
      <c r="I416" s="155">
        <v>10.73</v>
      </c>
      <c r="J416" s="155">
        <v>8.5299999999999994</v>
      </c>
      <c r="K416" s="155">
        <v>13.38</v>
      </c>
      <c r="L416" s="155">
        <v>166.56049999999999</v>
      </c>
      <c r="M416" s="156" t="s">
        <v>115</v>
      </c>
    </row>
    <row r="417" spans="1:13" s="172" customFormat="1">
      <c r="A417" s="151" t="s">
        <v>521</v>
      </c>
      <c r="B417" s="152">
        <v>19.2121</v>
      </c>
      <c r="C417" s="153">
        <v>33768.194900000002</v>
      </c>
      <c r="D417" s="154">
        <v>22951.6522</v>
      </c>
      <c r="E417" s="154">
        <v>27567.6891</v>
      </c>
      <c r="F417" s="179">
        <v>40581.095200000003</v>
      </c>
      <c r="G417" s="154">
        <v>48556.524599999997</v>
      </c>
      <c r="H417" s="154">
        <v>35051.099000000002</v>
      </c>
      <c r="I417" s="155">
        <v>14.07</v>
      </c>
      <c r="J417" s="155">
        <v>7.87</v>
      </c>
      <c r="K417" s="155">
        <v>11.42</v>
      </c>
      <c r="L417" s="155">
        <v>172.78129999999999</v>
      </c>
      <c r="M417" s="156" t="s">
        <v>115</v>
      </c>
    </row>
    <row r="418" spans="1:13" s="172" customFormat="1">
      <c r="A418" s="165" t="s">
        <v>522</v>
      </c>
      <c r="B418" s="166">
        <v>3.7675000000000001</v>
      </c>
      <c r="C418" s="167">
        <v>32240.537700000001</v>
      </c>
      <c r="D418" s="168">
        <v>21126.558400000002</v>
      </c>
      <c r="E418" s="168">
        <v>25682.106500000002</v>
      </c>
      <c r="F418" s="179">
        <v>40327.286</v>
      </c>
      <c r="G418" s="168">
        <v>47412.964699999997</v>
      </c>
      <c r="H418" s="168">
        <v>33880.439400000003</v>
      </c>
      <c r="I418" s="169">
        <v>10.99</v>
      </c>
      <c r="J418" s="169">
        <v>9.7100000000000009</v>
      </c>
      <c r="K418" s="169">
        <v>11.12</v>
      </c>
      <c r="L418" s="169">
        <v>171.03790000000001</v>
      </c>
      <c r="M418" s="170" t="s">
        <v>115</v>
      </c>
    </row>
    <row r="419" spans="1:13" s="172" customFormat="1">
      <c r="A419" s="151" t="s">
        <v>523</v>
      </c>
      <c r="B419" s="152">
        <v>2.3285999999999998</v>
      </c>
      <c r="C419" s="153">
        <v>38928.356099999997</v>
      </c>
      <c r="D419" s="154">
        <v>27760.0946</v>
      </c>
      <c r="E419" s="154">
        <v>31904.565399999999</v>
      </c>
      <c r="F419" s="179">
        <v>45985.131800000003</v>
      </c>
      <c r="G419" s="154">
        <v>54848.298499999997</v>
      </c>
      <c r="H419" s="154">
        <v>40217.3148</v>
      </c>
      <c r="I419" s="155">
        <v>17.38</v>
      </c>
      <c r="J419" s="155">
        <v>7.33</v>
      </c>
      <c r="K419" s="155">
        <v>13.03</v>
      </c>
      <c r="L419" s="155">
        <v>169.0975</v>
      </c>
      <c r="M419" s="156" t="s">
        <v>115</v>
      </c>
    </row>
    <row r="420" spans="1:13" s="172" customFormat="1">
      <c r="A420" s="151" t="s">
        <v>524</v>
      </c>
      <c r="B420" s="152">
        <v>4.4000000000000004</v>
      </c>
      <c r="C420" s="153">
        <v>31251.5916</v>
      </c>
      <c r="D420" s="154">
        <v>22814.365699999998</v>
      </c>
      <c r="E420" s="154">
        <v>27207.762200000001</v>
      </c>
      <c r="F420" s="179">
        <v>35675.523000000001</v>
      </c>
      <c r="G420" s="154">
        <v>40890.152199999997</v>
      </c>
      <c r="H420" s="154">
        <v>31897.352299999999</v>
      </c>
      <c r="I420" s="155">
        <v>14.42</v>
      </c>
      <c r="J420" s="155">
        <v>4.7</v>
      </c>
      <c r="K420" s="155">
        <v>12.39</v>
      </c>
      <c r="L420" s="155">
        <v>172.3158</v>
      </c>
      <c r="M420" s="156" t="s">
        <v>115</v>
      </c>
    </row>
    <row r="421" spans="1:13" s="172" customFormat="1">
      <c r="A421" s="151" t="s">
        <v>525</v>
      </c>
      <c r="B421" s="152">
        <v>11.1175</v>
      </c>
      <c r="C421" s="153">
        <v>41466.233699999997</v>
      </c>
      <c r="D421" s="154">
        <v>25726.821199999998</v>
      </c>
      <c r="E421" s="154">
        <v>32728.041300000001</v>
      </c>
      <c r="F421" s="179">
        <v>47689.873399999997</v>
      </c>
      <c r="G421" s="154">
        <v>54369.829899999997</v>
      </c>
      <c r="H421" s="154">
        <v>40992.3848</v>
      </c>
      <c r="I421" s="155">
        <v>19.23</v>
      </c>
      <c r="J421" s="155">
        <v>9.06</v>
      </c>
      <c r="K421" s="155">
        <v>13.99</v>
      </c>
      <c r="L421" s="155">
        <v>169.81960000000001</v>
      </c>
      <c r="M421" s="156" t="s">
        <v>115</v>
      </c>
    </row>
    <row r="422" spans="1:13" s="172" customFormat="1">
      <c r="A422" s="165" t="s">
        <v>526</v>
      </c>
      <c r="B422" s="166">
        <v>7.2121000000000004</v>
      </c>
      <c r="C422" s="167">
        <v>42123.206700000002</v>
      </c>
      <c r="D422" s="168">
        <v>24011.873200000002</v>
      </c>
      <c r="E422" s="168">
        <v>31820.553100000001</v>
      </c>
      <c r="F422" s="179">
        <v>48037.755100000002</v>
      </c>
      <c r="G422" s="168">
        <v>55093.4591</v>
      </c>
      <c r="H422" s="168">
        <v>40993.868799999997</v>
      </c>
      <c r="I422" s="169">
        <v>18.28</v>
      </c>
      <c r="J422" s="169">
        <v>9.33</v>
      </c>
      <c r="K422" s="169">
        <v>13.15</v>
      </c>
      <c r="L422" s="169">
        <v>170.012</v>
      </c>
      <c r="M422" s="170" t="s">
        <v>115</v>
      </c>
    </row>
    <row r="423" spans="1:13" s="172" customFormat="1">
      <c r="A423" s="151" t="s">
        <v>527</v>
      </c>
      <c r="B423" s="152">
        <v>2.1217999999999999</v>
      </c>
      <c r="C423" s="153">
        <v>41683.053599999999</v>
      </c>
      <c r="D423" s="154">
        <v>28692.885399999999</v>
      </c>
      <c r="E423" s="154">
        <v>34724.497100000001</v>
      </c>
      <c r="F423" s="179">
        <v>52046.760499999997</v>
      </c>
      <c r="G423" s="154">
        <v>62947.2883</v>
      </c>
      <c r="H423" s="154">
        <v>43659.001400000001</v>
      </c>
      <c r="I423" s="155">
        <v>16.579999999999998</v>
      </c>
      <c r="J423" s="155">
        <v>15.11</v>
      </c>
      <c r="K423" s="155">
        <v>10.52</v>
      </c>
      <c r="L423" s="155">
        <v>175.04679999999999</v>
      </c>
      <c r="M423" s="156" t="s">
        <v>115</v>
      </c>
    </row>
    <row r="424" spans="1:13" s="172" customFormat="1">
      <c r="A424" s="151" t="s">
        <v>528</v>
      </c>
      <c r="B424" s="152">
        <v>8.2825000000000006</v>
      </c>
      <c r="C424" s="153">
        <v>30698.5929</v>
      </c>
      <c r="D424" s="154">
        <v>20702.001</v>
      </c>
      <c r="E424" s="154">
        <v>24592.672699999999</v>
      </c>
      <c r="F424" s="179">
        <v>35710.102099999996</v>
      </c>
      <c r="G424" s="154">
        <v>43621.875999999997</v>
      </c>
      <c r="H424" s="154">
        <v>31416.0726</v>
      </c>
      <c r="I424" s="155">
        <v>13.12</v>
      </c>
      <c r="J424" s="155">
        <v>6.62</v>
      </c>
      <c r="K424" s="155">
        <v>12.42</v>
      </c>
      <c r="L424" s="155">
        <v>171.00059999999999</v>
      </c>
      <c r="M424" s="156" t="s">
        <v>115</v>
      </c>
    </row>
    <row r="425" spans="1:13" s="172" customFormat="1">
      <c r="A425" s="151" t="s">
        <v>529</v>
      </c>
      <c r="B425" s="152">
        <v>18.014700000000001</v>
      </c>
      <c r="C425" s="153">
        <v>39656.5671</v>
      </c>
      <c r="D425" s="154">
        <v>29293.0553</v>
      </c>
      <c r="E425" s="154">
        <v>33718.744400000003</v>
      </c>
      <c r="F425" s="179">
        <v>47626.922899999998</v>
      </c>
      <c r="G425" s="154">
        <v>60514.704700000002</v>
      </c>
      <c r="H425" s="154">
        <v>42185.835200000001</v>
      </c>
      <c r="I425" s="155">
        <v>17.28</v>
      </c>
      <c r="J425" s="155">
        <v>10.09</v>
      </c>
      <c r="K425" s="155">
        <v>11.73</v>
      </c>
      <c r="L425" s="155">
        <v>169.95609999999999</v>
      </c>
      <c r="M425" s="156" t="s">
        <v>115</v>
      </c>
    </row>
    <row r="426" spans="1:13" s="172" customFormat="1">
      <c r="A426" s="165" t="s">
        <v>530</v>
      </c>
      <c r="B426" s="166">
        <v>4.2504999999999997</v>
      </c>
      <c r="C426" s="167">
        <v>40071.535199999998</v>
      </c>
      <c r="D426" s="168">
        <v>31143.5147</v>
      </c>
      <c r="E426" s="168">
        <v>35350.8727</v>
      </c>
      <c r="F426" s="179">
        <v>45832.953600000001</v>
      </c>
      <c r="G426" s="168">
        <v>53241.873399999997</v>
      </c>
      <c r="H426" s="168">
        <v>41582.251199999999</v>
      </c>
      <c r="I426" s="169">
        <v>17.05</v>
      </c>
      <c r="J426" s="169">
        <v>9.7100000000000009</v>
      </c>
      <c r="K426" s="169">
        <v>11.5</v>
      </c>
      <c r="L426" s="169">
        <v>167.68960000000001</v>
      </c>
      <c r="M426" s="170" t="s">
        <v>115</v>
      </c>
    </row>
    <row r="427" spans="1:13" s="172" customFormat="1">
      <c r="A427" s="165" t="s">
        <v>531</v>
      </c>
      <c r="B427" s="166">
        <v>4.2312000000000003</v>
      </c>
      <c r="C427" s="167">
        <v>37206.410100000001</v>
      </c>
      <c r="D427" s="168">
        <v>27910.269799999998</v>
      </c>
      <c r="E427" s="168">
        <v>32177.097699999998</v>
      </c>
      <c r="F427" s="179">
        <v>43175.436699999998</v>
      </c>
      <c r="G427" s="168">
        <v>52692.948799999998</v>
      </c>
      <c r="H427" s="168">
        <v>39139.956599999998</v>
      </c>
      <c r="I427" s="169">
        <v>15.45</v>
      </c>
      <c r="J427" s="169">
        <v>9.81</v>
      </c>
      <c r="K427" s="169">
        <v>12.96</v>
      </c>
      <c r="L427" s="169">
        <v>171.0823</v>
      </c>
      <c r="M427" s="170" t="s">
        <v>115</v>
      </c>
    </row>
    <row r="428" spans="1:13" s="172" customFormat="1">
      <c r="A428" s="151" t="s">
        <v>532</v>
      </c>
      <c r="B428" s="152">
        <v>33.157800000000002</v>
      </c>
      <c r="C428" s="153">
        <v>37325.034599999999</v>
      </c>
      <c r="D428" s="154">
        <v>26257.5196</v>
      </c>
      <c r="E428" s="154">
        <v>31375.831200000001</v>
      </c>
      <c r="F428" s="179">
        <v>45185.9516</v>
      </c>
      <c r="G428" s="154">
        <v>52427.852400000003</v>
      </c>
      <c r="H428" s="154">
        <v>38519.023399999998</v>
      </c>
      <c r="I428" s="155">
        <v>15.12</v>
      </c>
      <c r="J428" s="155">
        <v>6.75</v>
      </c>
      <c r="K428" s="155">
        <v>13.05</v>
      </c>
      <c r="L428" s="155">
        <v>168.3407</v>
      </c>
      <c r="M428" s="156" t="s">
        <v>115</v>
      </c>
    </row>
    <row r="429" spans="1:13" s="172" customFormat="1">
      <c r="A429" s="151" t="s">
        <v>533</v>
      </c>
      <c r="B429" s="152">
        <v>44.427500000000002</v>
      </c>
      <c r="C429" s="153">
        <v>32417.8511</v>
      </c>
      <c r="D429" s="154">
        <v>23882.75</v>
      </c>
      <c r="E429" s="154">
        <v>27630.554599999999</v>
      </c>
      <c r="F429" s="179">
        <v>38410.076399999998</v>
      </c>
      <c r="G429" s="154">
        <v>45220.701099999998</v>
      </c>
      <c r="H429" s="154">
        <v>33896.425999999999</v>
      </c>
      <c r="I429" s="155">
        <v>13.78</v>
      </c>
      <c r="J429" s="155">
        <v>5.42</v>
      </c>
      <c r="K429" s="155">
        <v>13.85</v>
      </c>
      <c r="L429" s="155">
        <v>169.08850000000001</v>
      </c>
      <c r="M429" s="156" t="s">
        <v>115</v>
      </c>
    </row>
    <row r="430" spans="1:13" s="172" customFormat="1">
      <c r="A430" s="165" t="s">
        <v>534</v>
      </c>
      <c r="B430" s="166">
        <v>24.979299999999999</v>
      </c>
      <c r="C430" s="167">
        <v>33652.702100000002</v>
      </c>
      <c r="D430" s="168">
        <v>24535.737300000001</v>
      </c>
      <c r="E430" s="168">
        <v>28709.238700000002</v>
      </c>
      <c r="F430" s="179">
        <v>40805.293100000003</v>
      </c>
      <c r="G430" s="168">
        <v>48672.106699999997</v>
      </c>
      <c r="H430" s="168">
        <v>35629.567999999999</v>
      </c>
      <c r="I430" s="169">
        <v>14.81</v>
      </c>
      <c r="J430" s="169">
        <v>5.2</v>
      </c>
      <c r="K430" s="169">
        <v>14.03</v>
      </c>
      <c r="L430" s="169">
        <v>168.4479</v>
      </c>
      <c r="M430" s="170" t="s">
        <v>115</v>
      </c>
    </row>
    <row r="431" spans="1:13" s="172" customFormat="1">
      <c r="A431" s="165" t="s">
        <v>535</v>
      </c>
      <c r="B431" s="166">
        <v>18.879200000000001</v>
      </c>
      <c r="C431" s="167">
        <v>31003.964199999999</v>
      </c>
      <c r="D431" s="168">
        <v>23351.9846</v>
      </c>
      <c r="E431" s="168">
        <v>26550.5</v>
      </c>
      <c r="F431" s="179">
        <v>35601.146699999998</v>
      </c>
      <c r="G431" s="168">
        <v>40537.9015</v>
      </c>
      <c r="H431" s="168">
        <v>31632.0203</v>
      </c>
      <c r="I431" s="169">
        <v>12.15</v>
      </c>
      <c r="J431" s="169">
        <v>5.92</v>
      </c>
      <c r="K431" s="169">
        <v>13.53</v>
      </c>
      <c r="L431" s="169">
        <v>169.93</v>
      </c>
      <c r="M431" s="170" t="s">
        <v>115</v>
      </c>
    </row>
    <row r="432" spans="1:13" s="172" customFormat="1">
      <c r="A432" s="151" t="s">
        <v>536</v>
      </c>
      <c r="B432" s="152">
        <v>69.247200000000007</v>
      </c>
      <c r="C432" s="153">
        <v>33574.6518</v>
      </c>
      <c r="D432" s="154">
        <v>22985.295699999999</v>
      </c>
      <c r="E432" s="154">
        <v>27907.116600000001</v>
      </c>
      <c r="F432" s="179">
        <v>40947.114699999998</v>
      </c>
      <c r="G432" s="154">
        <v>59103.43</v>
      </c>
      <c r="H432" s="154">
        <v>36425.515500000001</v>
      </c>
      <c r="I432" s="155">
        <v>17.059999999999999</v>
      </c>
      <c r="J432" s="155">
        <v>5.53</v>
      </c>
      <c r="K432" s="155">
        <v>13.68</v>
      </c>
      <c r="L432" s="155">
        <v>168.29769999999999</v>
      </c>
      <c r="M432" s="156" t="s">
        <v>115</v>
      </c>
    </row>
    <row r="433" spans="1:13" s="172" customFormat="1">
      <c r="A433" s="165" t="s">
        <v>537</v>
      </c>
      <c r="B433" s="166">
        <v>18.6187</v>
      </c>
      <c r="C433" s="167">
        <v>33671.711499999998</v>
      </c>
      <c r="D433" s="168">
        <v>23856.514200000001</v>
      </c>
      <c r="E433" s="168">
        <v>28492.768400000001</v>
      </c>
      <c r="F433" s="179">
        <v>38986.894500000002</v>
      </c>
      <c r="G433" s="168">
        <v>44305.648300000001</v>
      </c>
      <c r="H433" s="168">
        <v>34013.318500000001</v>
      </c>
      <c r="I433" s="169">
        <v>16.86</v>
      </c>
      <c r="J433" s="169">
        <v>4.6399999999999997</v>
      </c>
      <c r="K433" s="169">
        <v>12.84</v>
      </c>
      <c r="L433" s="169">
        <v>170.7902</v>
      </c>
      <c r="M433" s="170" t="s">
        <v>115</v>
      </c>
    </row>
    <row r="434" spans="1:13" s="172" customFormat="1">
      <c r="A434" s="165" t="s">
        <v>538</v>
      </c>
      <c r="B434" s="166">
        <v>13.254099999999999</v>
      </c>
      <c r="C434" s="167">
        <v>31388.523499999999</v>
      </c>
      <c r="D434" s="168">
        <v>22878.363000000001</v>
      </c>
      <c r="E434" s="168">
        <v>26460.333299999998</v>
      </c>
      <c r="F434" s="179">
        <v>36984.845399999998</v>
      </c>
      <c r="G434" s="168">
        <v>42074.9058</v>
      </c>
      <c r="H434" s="168">
        <v>32715.173900000002</v>
      </c>
      <c r="I434" s="169">
        <v>14.45</v>
      </c>
      <c r="J434" s="169">
        <v>4.91</v>
      </c>
      <c r="K434" s="169">
        <v>12.26</v>
      </c>
      <c r="L434" s="169">
        <v>168.34360000000001</v>
      </c>
      <c r="M434" s="170" t="s">
        <v>115</v>
      </c>
    </row>
    <row r="435" spans="1:13" s="172" customFormat="1">
      <c r="A435" s="165" t="s">
        <v>539</v>
      </c>
      <c r="B435" s="166">
        <v>27.287400000000002</v>
      </c>
      <c r="C435" s="167">
        <v>37331.378299999997</v>
      </c>
      <c r="D435" s="168">
        <v>24318.076499999999</v>
      </c>
      <c r="E435" s="168">
        <v>30020.688300000002</v>
      </c>
      <c r="F435" s="179">
        <v>57431.0023</v>
      </c>
      <c r="G435" s="168">
        <v>65942.282800000001</v>
      </c>
      <c r="H435" s="168">
        <v>41809.733899999999</v>
      </c>
      <c r="I435" s="169">
        <v>18.78</v>
      </c>
      <c r="J435" s="169">
        <v>6.55</v>
      </c>
      <c r="K435" s="169">
        <v>15.11</v>
      </c>
      <c r="L435" s="169">
        <v>165.95959999999999</v>
      </c>
      <c r="M435" s="170" t="s">
        <v>115</v>
      </c>
    </row>
    <row r="436" spans="1:13" s="172" customFormat="1">
      <c r="A436" s="151" t="s">
        <v>540</v>
      </c>
      <c r="B436" s="152">
        <v>9.1419999999999995</v>
      </c>
      <c r="C436" s="153">
        <v>56197.716200000003</v>
      </c>
      <c r="D436" s="154">
        <v>44434.455499999996</v>
      </c>
      <c r="E436" s="154">
        <v>50639.737699999998</v>
      </c>
      <c r="F436" s="179">
        <v>64412.668100000003</v>
      </c>
      <c r="G436" s="154">
        <v>82475.095700000005</v>
      </c>
      <c r="H436" s="154">
        <v>60689.837299999999</v>
      </c>
      <c r="I436" s="155">
        <v>15.05</v>
      </c>
      <c r="J436" s="155">
        <v>16.21</v>
      </c>
      <c r="K436" s="155">
        <v>11.69</v>
      </c>
      <c r="L436" s="155">
        <v>174.9999</v>
      </c>
      <c r="M436" s="156" t="s">
        <v>115</v>
      </c>
    </row>
    <row r="437" spans="1:13" s="172" customFormat="1">
      <c r="A437" s="165" t="s">
        <v>541</v>
      </c>
      <c r="B437" s="166">
        <v>7.3929999999999998</v>
      </c>
      <c r="C437" s="167">
        <v>56322.259100000003</v>
      </c>
      <c r="D437" s="168">
        <v>45716.853999999999</v>
      </c>
      <c r="E437" s="168">
        <v>51636.597500000003</v>
      </c>
      <c r="F437" s="179">
        <v>63712.7503</v>
      </c>
      <c r="G437" s="168">
        <v>85823.522100000002</v>
      </c>
      <c r="H437" s="168">
        <v>61566.701500000003</v>
      </c>
      <c r="I437" s="169">
        <v>15.14</v>
      </c>
      <c r="J437" s="169">
        <v>16.84</v>
      </c>
      <c r="K437" s="169">
        <v>11.18</v>
      </c>
      <c r="L437" s="169">
        <v>174.2758</v>
      </c>
      <c r="M437" s="170" t="s">
        <v>115</v>
      </c>
    </row>
    <row r="438" spans="1:13" s="172" customFormat="1">
      <c r="A438" s="151" t="s">
        <v>542</v>
      </c>
      <c r="B438" s="152">
        <v>5.4542000000000002</v>
      </c>
      <c r="C438" s="153">
        <v>42663.151599999997</v>
      </c>
      <c r="D438" s="154">
        <v>35513.198700000001</v>
      </c>
      <c r="E438" s="154">
        <v>38543.281600000002</v>
      </c>
      <c r="F438" s="179">
        <v>47245.857799999998</v>
      </c>
      <c r="G438" s="154">
        <v>51616.133699999998</v>
      </c>
      <c r="H438" s="154">
        <v>43189.535799999998</v>
      </c>
      <c r="I438" s="155">
        <v>13.69</v>
      </c>
      <c r="J438" s="155">
        <v>14.93</v>
      </c>
      <c r="K438" s="155">
        <v>11.46</v>
      </c>
      <c r="L438" s="155">
        <v>169.4468</v>
      </c>
      <c r="M438" s="156" t="s">
        <v>115</v>
      </c>
    </row>
    <row r="439" spans="1:13" s="172" customFormat="1">
      <c r="A439" s="151" t="s">
        <v>543</v>
      </c>
      <c r="B439" s="152">
        <v>20.196300000000001</v>
      </c>
      <c r="C439" s="153">
        <v>28419.535599999999</v>
      </c>
      <c r="D439" s="154">
        <v>18525.208900000001</v>
      </c>
      <c r="E439" s="154">
        <v>21982.744500000001</v>
      </c>
      <c r="F439" s="179">
        <v>37111.110200000003</v>
      </c>
      <c r="G439" s="154">
        <v>44533.251499999998</v>
      </c>
      <c r="H439" s="154">
        <v>30718.476999999999</v>
      </c>
      <c r="I439" s="155">
        <v>14.2</v>
      </c>
      <c r="J439" s="155">
        <v>3.9</v>
      </c>
      <c r="K439" s="155">
        <v>9.16</v>
      </c>
      <c r="L439" s="155">
        <v>175.5386</v>
      </c>
      <c r="M439" s="156" t="s">
        <v>115</v>
      </c>
    </row>
    <row r="440" spans="1:13" s="172" customFormat="1">
      <c r="A440" s="165" t="s">
        <v>544</v>
      </c>
      <c r="B440" s="166">
        <v>17.431100000000001</v>
      </c>
      <c r="C440" s="167">
        <v>28200.990099999999</v>
      </c>
      <c r="D440" s="168">
        <v>18525.208900000001</v>
      </c>
      <c r="E440" s="168">
        <v>21782.859499999999</v>
      </c>
      <c r="F440" s="179">
        <v>36032.245300000002</v>
      </c>
      <c r="G440" s="168">
        <v>44245.676299999999</v>
      </c>
      <c r="H440" s="168">
        <v>30391.248100000001</v>
      </c>
      <c r="I440" s="169">
        <v>13.9</v>
      </c>
      <c r="J440" s="169">
        <v>2.92</v>
      </c>
      <c r="K440" s="169">
        <v>9.31</v>
      </c>
      <c r="L440" s="169">
        <v>175.30760000000001</v>
      </c>
      <c r="M440" s="170" t="s">
        <v>115</v>
      </c>
    </row>
    <row r="441" spans="1:13" s="172" customFormat="1">
      <c r="A441" s="151" t="s">
        <v>545</v>
      </c>
      <c r="B441" s="152">
        <v>16.727499999999999</v>
      </c>
      <c r="C441" s="153">
        <v>46526.873200000002</v>
      </c>
      <c r="D441" s="154">
        <v>34500.797700000003</v>
      </c>
      <c r="E441" s="154">
        <v>40490.713799999998</v>
      </c>
      <c r="F441" s="179">
        <v>54968.998599999999</v>
      </c>
      <c r="G441" s="154">
        <v>61000.962500000001</v>
      </c>
      <c r="H441" s="154">
        <v>47221.286899999999</v>
      </c>
      <c r="I441" s="155">
        <v>9.85</v>
      </c>
      <c r="J441" s="155">
        <v>16.71</v>
      </c>
      <c r="K441" s="155">
        <v>10.84</v>
      </c>
      <c r="L441" s="155">
        <v>189.02</v>
      </c>
      <c r="M441" s="156" t="s">
        <v>115</v>
      </c>
    </row>
    <row r="442" spans="1:13" s="172" customFormat="1">
      <c r="A442" s="165" t="s">
        <v>546</v>
      </c>
      <c r="B442" s="166">
        <v>8.1606000000000005</v>
      </c>
      <c r="C442" s="167">
        <v>47157.905100000004</v>
      </c>
      <c r="D442" s="168">
        <v>37783.888700000003</v>
      </c>
      <c r="E442" s="168">
        <v>41446.326099999998</v>
      </c>
      <c r="F442" s="179">
        <v>57008.909800000001</v>
      </c>
      <c r="G442" s="168">
        <v>62504.203399999999</v>
      </c>
      <c r="H442" s="168">
        <v>49054.624900000003</v>
      </c>
      <c r="I442" s="169">
        <v>9.82</v>
      </c>
      <c r="J442" s="169">
        <v>16.55</v>
      </c>
      <c r="K442" s="169">
        <v>11.24</v>
      </c>
      <c r="L442" s="169">
        <v>192.268</v>
      </c>
      <c r="M442" s="170" t="s">
        <v>115</v>
      </c>
    </row>
    <row r="443" spans="1:13" s="172" customFormat="1">
      <c r="A443" s="165" t="s">
        <v>547</v>
      </c>
      <c r="B443" s="166">
        <v>4.7412000000000001</v>
      </c>
      <c r="C443" s="167">
        <v>44148.028899999998</v>
      </c>
      <c r="D443" s="168">
        <v>24637.681199999999</v>
      </c>
      <c r="E443" s="168">
        <v>32898.672100000003</v>
      </c>
      <c r="F443" s="179">
        <v>50844.117299999998</v>
      </c>
      <c r="G443" s="168">
        <v>56163.055999999997</v>
      </c>
      <c r="H443" s="168">
        <v>42598.242700000003</v>
      </c>
      <c r="I443" s="169">
        <v>7.14</v>
      </c>
      <c r="J443" s="169">
        <v>19.02</v>
      </c>
      <c r="K443" s="169">
        <v>9.49</v>
      </c>
      <c r="L443" s="169">
        <v>184.19380000000001</v>
      </c>
      <c r="M443" s="170" t="s">
        <v>115</v>
      </c>
    </row>
    <row r="444" spans="1:13" s="172" customFormat="1">
      <c r="A444" s="151" t="s">
        <v>548</v>
      </c>
      <c r="B444" s="152">
        <v>97.299700000000001</v>
      </c>
      <c r="C444" s="153">
        <v>31270.053899999999</v>
      </c>
      <c r="D444" s="154">
        <v>20250.342000000001</v>
      </c>
      <c r="E444" s="154">
        <v>23266.6666</v>
      </c>
      <c r="F444" s="179">
        <v>40867.996299999999</v>
      </c>
      <c r="G444" s="154">
        <v>49242.396399999998</v>
      </c>
      <c r="H444" s="154">
        <v>33300.004099999998</v>
      </c>
      <c r="I444" s="155">
        <v>17.600000000000001</v>
      </c>
      <c r="J444" s="155">
        <v>4.6100000000000003</v>
      </c>
      <c r="K444" s="155">
        <v>9.9700000000000006</v>
      </c>
      <c r="L444" s="155">
        <v>179.09729999999999</v>
      </c>
      <c r="M444" s="156" t="s">
        <v>115</v>
      </c>
    </row>
    <row r="445" spans="1:13" s="172" customFormat="1">
      <c r="A445" s="165" t="s">
        <v>549</v>
      </c>
      <c r="B445" s="166">
        <v>43.838799999999999</v>
      </c>
      <c r="C445" s="167">
        <v>32632.9012</v>
      </c>
      <c r="D445" s="168">
        <v>20398.7696</v>
      </c>
      <c r="E445" s="168">
        <v>23876.0118</v>
      </c>
      <c r="F445" s="179">
        <v>40701.520400000001</v>
      </c>
      <c r="G445" s="168">
        <v>47148.328699999998</v>
      </c>
      <c r="H445" s="168">
        <v>33319.705699999999</v>
      </c>
      <c r="I445" s="169">
        <v>17.579999999999998</v>
      </c>
      <c r="J445" s="169">
        <v>3.9</v>
      </c>
      <c r="K445" s="169">
        <v>10.43</v>
      </c>
      <c r="L445" s="169">
        <v>178.5532</v>
      </c>
      <c r="M445" s="170" t="s">
        <v>115</v>
      </c>
    </row>
    <row r="446" spans="1:13" s="172" customFormat="1">
      <c r="A446" s="165" t="s">
        <v>550</v>
      </c>
      <c r="B446" s="166">
        <v>35.930700000000002</v>
      </c>
      <c r="C446" s="167">
        <v>28813.893</v>
      </c>
      <c r="D446" s="168">
        <v>20279.2772</v>
      </c>
      <c r="E446" s="168">
        <v>23580.872100000001</v>
      </c>
      <c r="F446" s="179">
        <v>39653.357000000004</v>
      </c>
      <c r="G446" s="168">
        <v>50717.902199999997</v>
      </c>
      <c r="H446" s="168">
        <v>32941.456200000001</v>
      </c>
      <c r="I446" s="169">
        <v>18.68</v>
      </c>
      <c r="J446" s="169">
        <v>5.61</v>
      </c>
      <c r="K446" s="169">
        <v>9.65</v>
      </c>
      <c r="L446" s="169">
        <v>179.90110000000001</v>
      </c>
      <c r="M446" s="170" t="s">
        <v>115</v>
      </c>
    </row>
    <row r="447" spans="1:13" s="172" customFormat="1">
      <c r="A447" s="151" t="s">
        <v>551</v>
      </c>
      <c r="B447" s="152">
        <v>14.0566</v>
      </c>
      <c r="C447" s="153">
        <v>36930.995900000002</v>
      </c>
      <c r="D447" s="154">
        <v>25748.723099999999</v>
      </c>
      <c r="E447" s="154">
        <v>32522.1744</v>
      </c>
      <c r="F447" s="179">
        <v>41634.9257</v>
      </c>
      <c r="G447" s="154">
        <v>46719.317000000003</v>
      </c>
      <c r="H447" s="154">
        <v>36994.765200000002</v>
      </c>
      <c r="I447" s="155">
        <v>18.739999999999998</v>
      </c>
      <c r="J447" s="155">
        <v>4.53</v>
      </c>
      <c r="K447" s="155">
        <v>11.32</v>
      </c>
      <c r="L447" s="155">
        <v>186.64</v>
      </c>
      <c r="M447" s="156" t="s">
        <v>115</v>
      </c>
    </row>
    <row r="448" spans="1:13" s="172" customFormat="1">
      <c r="A448" s="165" t="s">
        <v>552</v>
      </c>
      <c r="B448" s="166">
        <v>12.9473</v>
      </c>
      <c r="C448" s="167">
        <v>36930.995900000002</v>
      </c>
      <c r="D448" s="168">
        <v>25864.1361</v>
      </c>
      <c r="E448" s="168">
        <v>32703.447199999999</v>
      </c>
      <c r="F448" s="179">
        <v>41570.977099999996</v>
      </c>
      <c r="G448" s="168">
        <v>46327.780100000004</v>
      </c>
      <c r="H448" s="168">
        <v>36925.669600000001</v>
      </c>
      <c r="I448" s="169">
        <v>18.89</v>
      </c>
      <c r="J448" s="169">
        <v>4.8</v>
      </c>
      <c r="K448" s="169">
        <v>11.3</v>
      </c>
      <c r="L448" s="169">
        <v>187.52850000000001</v>
      </c>
      <c r="M448" s="170" t="s">
        <v>115</v>
      </c>
    </row>
    <row r="449" spans="1:13" s="172" customFormat="1">
      <c r="A449" s="151" t="s">
        <v>553</v>
      </c>
      <c r="B449" s="152">
        <v>13.6304</v>
      </c>
      <c r="C449" s="153">
        <v>39835.891900000002</v>
      </c>
      <c r="D449" s="154">
        <v>21153.188699999999</v>
      </c>
      <c r="E449" s="154">
        <v>30867.8056</v>
      </c>
      <c r="F449" s="179">
        <v>48248.435400000002</v>
      </c>
      <c r="G449" s="154">
        <v>58779.195599999999</v>
      </c>
      <c r="H449" s="154">
        <v>40615.214899999999</v>
      </c>
      <c r="I449" s="155">
        <v>20.55</v>
      </c>
      <c r="J449" s="155">
        <v>4.66</v>
      </c>
      <c r="K449" s="155">
        <v>12.11</v>
      </c>
      <c r="L449" s="155">
        <v>180.67189999999999</v>
      </c>
      <c r="M449" s="156" t="s">
        <v>115</v>
      </c>
    </row>
    <row r="450" spans="1:13" s="172" customFormat="1">
      <c r="A450" s="165" t="s">
        <v>554</v>
      </c>
      <c r="B450" s="166">
        <v>11.7288</v>
      </c>
      <c r="C450" s="167">
        <v>38636.762600000002</v>
      </c>
      <c r="D450" s="168">
        <v>21584.927800000001</v>
      </c>
      <c r="E450" s="168">
        <v>30257.4221</v>
      </c>
      <c r="F450" s="179">
        <v>46318.630100000002</v>
      </c>
      <c r="G450" s="168">
        <v>54377.016000000003</v>
      </c>
      <c r="H450" s="168">
        <v>38855.919999999998</v>
      </c>
      <c r="I450" s="169">
        <v>19.32</v>
      </c>
      <c r="J450" s="169">
        <v>3.91</v>
      </c>
      <c r="K450" s="169">
        <v>11.94</v>
      </c>
      <c r="L450" s="169">
        <v>179.9271</v>
      </c>
      <c r="M450" s="170" t="s">
        <v>115</v>
      </c>
    </row>
    <row r="451" spans="1:13" s="172" customFormat="1">
      <c r="A451" s="151" t="s">
        <v>555</v>
      </c>
      <c r="B451" s="152">
        <v>3.9853000000000001</v>
      </c>
      <c r="C451" s="153">
        <v>38990.889600000002</v>
      </c>
      <c r="D451" s="154">
        <v>26334.260399999999</v>
      </c>
      <c r="E451" s="154">
        <v>32795.888500000001</v>
      </c>
      <c r="F451" s="179">
        <v>44830.986900000004</v>
      </c>
      <c r="G451" s="154">
        <v>53134.234400000001</v>
      </c>
      <c r="H451" s="154">
        <v>39551.2114</v>
      </c>
      <c r="I451" s="155">
        <v>17.940000000000001</v>
      </c>
      <c r="J451" s="155">
        <v>8.5</v>
      </c>
      <c r="K451" s="155">
        <v>12.27</v>
      </c>
      <c r="L451" s="155">
        <v>171.6628</v>
      </c>
      <c r="M451" s="156" t="s">
        <v>115</v>
      </c>
    </row>
    <row r="452" spans="1:13" s="172" customFormat="1">
      <c r="A452" s="151" t="s">
        <v>556</v>
      </c>
      <c r="B452" s="152">
        <v>93.767499999999998</v>
      </c>
      <c r="C452" s="153">
        <v>35809.723100000003</v>
      </c>
      <c r="D452" s="154">
        <v>25053.314399999999</v>
      </c>
      <c r="E452" s="154">
        <v>30290.926299999999</v>
      </c>
      <c r="F452" s="179">
        <v>42071.864999999998</v>
      </c>
      <c r="G452" s="154">
        <v>50468.913</v>
      </c>
      <c r="H452" s="154">
        <v>37088.2137</v>
      </c>
      <c r="I452" s="155">
        <v>15.82</v>
      </c>
      <c r="J452" s="155">
        <v>4.83</v>
      </c>
      <c r="K452" s="155">
        <v>11.91</v>
      </c>
      <c r="L452" s="155">
        <v>171.87790000000001</v>
      </c>
      <c r="M452" s="156" t="s">
        <v>115</v>
      </c>
    </row>
    <row r="453" spans="1:13" s="172" customFormat="1">
      <c r="A453" s="165" t="s">
        <v>557</v>
      </c>
      <c r="B453" s="166">
        <v>15.3306</v>
      </c>
      <c r="C453" s="167">
        <v>41825.016000000003</v>
      </c>
      <c r="D453" s="168">
        <v>29603.6872</v>
      </c>
      <c r="E453" s="168">
        <v>34505.979500000001</v>
      </c>
      <c r="F453" s="179">
        <v>58270.1895</v>
      </c>
      <c r="G453" s="168">
        <v>64445.724600000001</v>
      </c>
      <c r="H453" s="168">
        <v>45200.192000000003</v>
      </c>
      <c r="I453" s="169">
        <v>16.989999999999998</v>
      </c>
      <c r="J453" s="169">
        <v>6.9</v>
      </c>
      <c r="K453" s="169">
        <v>14.52</v>
      </c>
      <c r="L453" s="169">
        <v>167.4829</v>
      </c>
      <c r="M453" s="170" t="s">
        <v>115</v>
      </c>
    </row>
    <row r="454" spans="1:13" s="172" customFormat="1">
      <c r="A454" s="165" t="s">
        <v>558</v>
      </c>
      <c r="B454" s="166">
        <v>76.639799999999994</v>
      </c>
      <c r="C454" s="167">
        <v>34814.503100000002</v>
      </c>
      <c r="D454" s="168">
        <v>24081.106599999999</v>
      </c>
      <c r="E454" s="168">
        <v>29584.106100000001</v>
      </c>
      <c r="F454" s="179">
        <v>40538.698799999998</v>
      </c>
      <c r="G454" s="168">
        <v>46215.510799999996</v>
      </c>
      <c r="H454" s="168">
        <v>35344.254000000001</v>
      </c>
      <c r="I454" s="169">
        <v>15.51</v>
      </c>
      <c r="J454" s="169">
        <v>4.25</v>
      </c>
      <c r="K454" s="169">
        <v>11.24</v>
      </c>
      <c r="L454" s="169">
        <v>172.82300000000001</v>
      </c>
      <c r="M454" s="170" t="s">
        <v>115</v>
      </c>
    </row>
    <row r="455" spans="1:13" s="172" customFormat="1">
      <c r="A455" s="151" t="s">
        <v>559</v>
      </c>
      <c r="B455" s="152">
        <v>45.2697</v>
      </c>
      <c r="C455" s="153">
        <v>21819.789400000001</v>
      </c>
      <c r="D455" s="154">
        <v>17461.508699999998</v>
      </c>
      <c r="E455" s="154">
        <v>18769.7703</v>
      </c>
      <c r="F455" s="179">
        <v>26438.887599999998</v>
      </c>
      <c r="G455" s="154">
        <v>31584.0854</v>
      </c>
      <c r="H455" s="154">
        <v>23588.8469</v>
      </c>
      <c r="I455" s="155">
        <v>10.01</v>
      </c>
      <c r="J455" s="155">
        <v>2.38</v>
      </c>
      <c r="K455" s="155">
        <v>10.32</v>
      </c>
      <c r="L455" s="155">
        <v>172.15299999999999</v>
      </c>
      <c r="M455" s="156" t="s">
        <v>115</v>
      </c>
    </row>
    <row r="456" spans="1:13" s="172" customFormat="1">
      <c r="A456" s="165" t="s">
        <v>560</v>
      </c>
      <c r="B456" s="166">
        <v>11.4277</v>
      </c>
      <c r="C456" s="167">
        <v>21241.327399999998</v>
      </c>
      <c r="D456" s="168">
        <v>17343.237099999998</v>
      </c>
      <c r="E456" s="168">
        <v>18336.872200000002</v>
      </c>
      <c r="F456" s="179">
        <v>25530.461800000001</v>
      </c>
      <c r="G456" s="168">
        <v>30221.146799999999</v>
      </c>
      <c r="H456" s="168">
        <v>22951.0697</v>
      </c>
      <c r="I456" s="169">
        <v>9.26</v>
      </c>
      <c r="J456" s="169">
        <v>1.17</v>
      </c>
      <c r="K456" s="169">
        <v>11.07</v>
      </c>
      <c r="L456" s="169">
        <v>170.78970000000001</v>
      </c>
      <c r="M456" s="170" t="s">
        <v>115</v>
      </c>
    </row>
    <row r="457" spans="1:13" s="172" customFormat="1">
      <c r="A457" s="165" t="s">
        <v>561</v>
      </c>
      <c r="B457" s="166">
        <v>8.3893000000000004</v>
      </c>
      <c r="C457" s="167">
        <v>22404.286800000002</v>
      </c>
      <c r="D457" s="168">
        <v>18254.843799999999</v>
      </c>
      <c r="E457" s="168">
        <v>20093.2814</v>
      </c>
      <c r="F457" s="179">
        <v>26820.332299999998</v>
      </c>
      <c r="G457" s="168">
        <v>31415.943899999998</v>
      </c>
      <c r="H457" s="168">
        <v>24279.2333</v>
      </c>
      <c r="I457" s="169">
        <v>9.83</v>
      </c>
      <c r="J457" s="169">
        <v>4.71</v>
      </c>
      <c r="K457" s="169">
        <v>9.83</v>
      </c>
      <c r="L457" s="169">
        <v>175.21520000000001</v>
      </c>
      <c r="M457" s="170" t="s">
        <v>115</v>
      </c>
    </row>
    <row r="458" spans="1:13" s="172" customFormat="1">
      <c r="A458" s="165" t="s">
        <v>562</v>
      </c>
      <c r="B458" s="166">
        <v>7.3335999999999997</v>
      </c>
      <c r="C458" s="167">
        <v>23179.870200000001</v>
      </c>
      <c r="D458" s="168">
        <v>17760.615399999999</v>
      </c>
      <c r="E458" s="168">
        <v>19746.420099999999</v>
      </c>
      <c r="F458" s="179">
        <v>26939.7389</v>
      </c>
      <c r="G458" s="168">
        <v>31655.790099999998</v>
      </c>
      <c r="H458" s="168">
        <v>24046.130399999998</v>
      </c>
      <c r="I458" s="169">
        <v>9.74</v>
      </c>
      <c r="J458" s="169">
        <v>2.48</v>
      </c>
      <c r="K458" s="169">
        <v>10.01</v>
      </c>
      <c r="L458" s="169">
        <v>173.137</v>
      </c>
      <c r="M458" s="170" t="s">
        <v>115</v>
      </c>
    </row>
    <row r="459" spans="1:13" s="172" customFormat="1">
      <c r="A459" s="165" t="s">
        <v>563</v>
      </c>
      <c r="B459" s="166">
        <v>2.0118999999999998</v>
      </c>
      <c r="C459" s="167">
        <v>19430.089199999999</v>
      </c>
      <c r="D459" s="168">
        <v>17343.032200000001</v>
      </c>
      <c r="E459" s="168">
        <v>18122.4228</v>
      </c>
      <c r="F459" s="179">
        <v>25029.1666</v>
      </c>
      <c r="G459" s="168">
        <v>37781.31</v>
      </c>
      <c r="H459" s="168">
        <v>23526.918799999999</v>
      </c>
      <c r="I459" s="169">
        <v>7.06</v>
      </c>
      <c r="J459" s="169">
        <v>3.24</v>
      </c>
      <c r="K459" s="169">
        <v>10.66</v>
      </c>
      <c r="L459" s="169">
        <v>172.72110000000001</v>
      </c>
      <c r="M459" s="170" t="s">
        <v>115</v>
      </c>
    </row>
    <row r="460" spans="1:13" s="172" customFormat="1">
      <c r="A460" s="165" t="s">
        <v>564</v>
      </c>
      <c r="B460" s="166">
        <v>6.5225999999999997</v>
      </c>
      <c r="C460" s="167">
        <v>22980.362000000001</v>
      </c>
      <c r="D460" s="168">
        <v>18145.627899999999</v>
      </c>
      <c r="E460" s="168">
        <v>20119.642199999998</v>
      </c>
      <c r="F460" s="179">
        <v>28063.728500000001</v>
      </c>
      <c r="G460" s="168">
        <v>32794.974199999997</v>
      </c>
      <c r="H460" s="168">
        <v>24594.187999999998</v>
      </c>
      <c r="I460" s="169">
        <v>15.98</v>
      </c>
      <c r="J460" s="169">
        <v>1.94</v>
      </c>
      <c r="K460" s="169">
        <v>11.05</v>
      </c>
      <c r="L460" s="169">
        <v>171.97669999999999</v>
      </c>
      <c r="M460" s="170" t="s">
        <v>115</v>
      </c>
    </row>
    <row r="461" spans="1:13" s="172" customFormat="1">
      <c r="A461" s="151" t="s">
        <v>565</v>
      </c>
      <c r="B461" s="152">
        <v>0.64</v>
      </c>
      <c r="C461" s="153">
        <v>23712.5</v>
      </c>
      <c r="D461" s="154">
        <v>16483.749599999999</v>
      </c>
      <c r="E461" s="154">
        <v>20463.7186</v>
      </c>
      <c r="F461" s="179">
        <v>26901.9709</v>
      </c>
      <c r="G461" s="154">
        <v>30435.7562</v>
      </c>
      <c r="H461" s="154">
        <v>23826.4941</v>
      </c>
      <c r="I461" s="155">
        <v>13.25</v>
      </c>
      <c r="J461" s="155">
        <v>3.31</v>
      </c>
      <c r="K461" s="155">
        <v>11.99</v>
      </c>
      <c r="L461" s="155">
        <v>172.71360000000001</v>
      </c>
      <c r="M461" s="156" t="s">
        <v>111</v>
      </c>
    </row>
    <row r="462" spans="1:13" s="172" customFormat="1">
      <c r="A462" s="151" t="s">
        <v>566</v>
      </c>
      <c r="B462" s="152">
        <v>1.6279999999999999</v>
      </c>
      <c r="C462" s="153">
        <v>27103.742200000001</v>
      </c>
      <c r="D462" s="154">
        <v>18109.677</v>
      </c>
      <c r="E462" s="154">
        <v>18940.969700000001</v>
      </c>
      <c r="F462" s="179">
        <v>34646.846100000002</v>
      </c>
      <c r="G462" s="154">
        <v>41727.948900000003</v>
      </c>
      <c r="H462" s="154">
        <v>29293.967700000001</v>
      </c>
      <c r="I462" s="155">
        <v>20.21</v>
      </c>
      <c r="J462" s="155">
        <v>0.49</v>
      </c>
      <c r="K462" s="155">
        <v>9.68</v>
      </c>
      <c r="L462" s="155">
        <v>171.3235</v>
      </c>
      <c r="M462" s="156" t="s">
        <v>155</v>
      </c>
    </row>
    <row r="463" spans="1:13" s="172" customFormat="1">
      <c r="A463" s="151" t="s">
        <v>567</v>
      </c>
      <c r="B463" s="152">
        <v>1.9761</v>
      </c>
      <c r="C463" s="153">
        <v>26133.7791</v>
      </c>
      <c r="D463" s="154">
        <v>18436.2745</v>
      </c>
      <c r="E463" s="154">
        <v>23956.1387</v>
      </c>
      <c r="F463" s="179">
        <v>32416.338899999999</v>
      </c>
      <c r="G463" s="154">
        <v>37358.887699999999</v>
      </c>
      <c r="H463" s="154">
        <v>28182.103500000001</v>
      </c>
      <c r="I463" s="155">
        <v>17.52</v>
      </c>
      <c r="J463" s="155">
        <v>2.21</v>
      </c>
      <c r="K463" s="155">
        <v>11.67</v>
      </c>
      <c r="L463" s="155">
        <v>176.3629</v>
      </c>
      <c r="M463" s="156" t="s">
        <v>111</v>
      </c>
    </row>
    <row r="464" spans="1:13" s="172" customFormat="1">
      <c r="A464" s="151" t="s">
        <v>568</v>
      </c>
      <c r="B464" s="152">
        <v>0.53739999999999999</v>
      </c>
      <c r="C464" s="153">
        <v>38878.230300000003</v>
      </c>
      <c r="D464" s="154">
        <v>31837.346799999999</v>
      </c>
      <c r="E464" s="154">
        <v>35221.862099999998</v>
      </c>
      <c r="F464" s="179">
        <v>41029.887300000002</v>
      </c>
      <c r="G464" s="154">
        <v>45515.453200000004</v>
      </c>
      <c r="H464" s="154">
        <v>38725.428200000002</v>
      </c>
      <c r="I464" s="155">
        <v>20.79</v>
      </c>
      <c r="J464" s="155">
        <v>6.7</v>
      </c>
      <c r="K464" s="155">
        <v>12.96</v>
      </c>
      <c r="L464" s="155">
        <v>166.0889</v>
      </c>
      <c r="M464" s="156" t="s">
        <v>115</v>
      </c>
    </row>
    <row r="465" spans="1:13" s="172" customFormat="1">
      <c r="A465" s="151" t="s">
        <v>569</v>
      </c>
      <c r="B465" s="152">
        <v>5.1227</v>
      </c>
      <c r="C465" s="153">
        <v>30188.4208</v>
      </c>
      <c r="D465" s="154">
        <v>17337.380799999999</v>
      </c>
      <c r="E465" s="154">
        <v>20847.5298</v>
      </c>
      <c r="F465" s="179">
        <v>37492.250500000002</v>
      </c>
      <c r="G465" s="154">
        <v>44007.729800000001</v>
      </c>
      <c r="H465" s="154">
        <v>30468.356800000001</v>
      </c>
      <c r="I465" s="155">
        <v>15.93</v>
      </c>
      <c r="J465" s="155">
        <v>2.71</v>
      </c>
      <c r="K465" s="155">
        <v>11.15</v>
      </c>
      <c r="L465" s="155">
        <v>177.76560000000001</v>
      </c>
      <c r="M465" s="156" t="s">
        <v>111</v>
      </c>
    </row>
    <row r="466" spans="1:13" s="172" customFormat="1">
      <c r="A466" s="165" t="s">
        <v>570</v>
      </c>
      <c r="B466" s="166">
        <v>2.871</v>
      </c>
      <c r="C466" s="167">
        <v>33537.735800000002</v>
      </c>
      <c r="D466" s="168">
        <v>19311.679</v>
      </c>
      <c r="E466" s="168">
        <v>27862.963800000001</v>
      </c>
      <c r="F466" s="179">
        <v>38709.743999999999</v>
      </c>
      <c r="G466" s="168">
        <v>44765.120300000002</v>
      </c>
      <c r="H466" s="168">
        <v>33449.738299999997</v>
      </c>
      <c r="I466" s="169">
        <v>15.35</v>
      </c>
      <c r="J466" s="169">
        <v>3.53</v>
      </c>
      <c r="K466" s="169">
        <v>12.17</v>
      </c>
      <c r="L466" s="169">
        <v>179.70410000000001</v>
      </c>
      <c r="M466" s="170" t="s">
        <v>115</v>
      </c>
    </row>
    <row r="467" spans="1:13" s="172" customFormat="1">
      <c r="A467" s="151" t="s">
        <v>571</v>
      </c>
      <c r="B467" s="152">
        <v>17.494599999999998</v>
      </c>
      <c r="C467" s="153">
        <v>19499.264800000001</v>
      </c>
      <c r="D467" s="154">
        <v>17299.693599999999</v>
      </c>
      <c r="E467" s="154">
        <v>17829.408100000001</v>
      </c>
      <c r="F467" s="179">
        <v>23684.450400000002</v>
      </c>
      <c r="G467" s="154">
        <v>31069.9617</v>
      </c>
      <c r="H467" s="154">
        <v>22287.3233</v>
      </c>
      <c r="I467" s="155">
        <v>4.8</v>
      </c>
      <c r="J467" s="155">
        <v>0.66</v>
      </c>
      <c r="K467" s="155">
        <v>9.58</v>
      </c>
      <c r="L467" s="155">
        <v>174.4528</v>
      </c>
      <c r="M467" s="156" t="s">
        <v>115</v>
      </c>
    </row>
    <row r="468" spans="1:13" s="172" customFormat="1">
      <c r="A468" s="151" t="s">
        <v>572</v>
      </c>
      <c r="B468" s="152">
        <v>7.2634999999999996</v>
      </c>
      <c r="C468" s="153">
        <v>27259</v>
      </c>
      <c r="D468" s="154">
        <v>18257.755300000001</v>
      </c>
      <c r="E468" s="154">
        <v>22885.5864</v>
      </c>
      <c r="F468" s="179">
        <v>34573.653899999998</v>
      </c>
      <c r="G468" s="154">
        <v>42873.467199999999</v>
      </c>
      <c r="H468" s="154">
        <v>29305.031800000001</v>
      </c>
      <c r="I468" s="155">
        <v>10.83</v>
      </c>
      <c r="J468" s="155">
        <v>5.45</v>
      </c>
      <c r="K468" s="155">
        <v>12.8</v>
      </c>
      <c r="L468" s="155">
        <v>171.99719999999999</v>
      </c>
      <c r="M468" s="156" t="s">
        <v>115</v>
      </c>
    </row>
    <row r="469" spans="1:13" s="172" customFormat="1">
      <c r="A469" s="151" t="s">
        <v>573</v>
      </c>
      <c r="B469" s="152">
        <v>54.817999999999998</v>
      </c>
      <c r="C469" s="153">
        <v>27312.449700000001</v>
      </c>
      <c r="D469" s="154">
        <v>18290.577499999999</v>
      </c>
      <c r="E469" s="154">
        <v>21044.811399999999</v>
      </c>
      <c r="F469" s="179">
        <v>34810.961900000002</v>
      </c>
      <c r="G469" s="154">
        <v>41522.468500000003</v>
      </c>
      <c r="H469" s="154">
        <v>28962.706300000002</v>
      </c>
      <c r="I469" s="155">
        <v>12.82</v>
      </c>
      <c r="J469" s="155">
        <v>4.3600000000000003</v>
      </c>
      <c r="K469" s="155">
        <v>11.89</v>
      </c>
      <c r="L469" s="155">
        <v>171.55420000000001</v>
      </c>
      <c r="M469" s="156" t="s">
        <v>115</v>
      </c>
    </row>
    <row r="470" spans="1:13" s="172" customFormat="1">
      <c r="A470" s="165" t="s">
        <v>574</v>
      </c>
      <c r="B470" s="166">
        <v>18.752700000000001</v>
      </c>
      <c r="C470" s="167">
        <v>31793.319299999999</v>
      </c>
      <c r="D470" s="168">
        <v>22125.7317</v>
      </c>
      <c r="E470" s="168">
        <v>26270.931</v>
      </c>
      <c r="F470" s="179">
        <v>38448.968800000002</v>
      </c>
      <c r="G470" s="168">
        <v>44218.359499999999</v>
      </c>
      <c r="H470" s="168">
        <v>32846.694000000003</v>
      </c>
      <c r="I470" s="169">
        <v>15.5</v>
      </c>
      <c r="J470" s="169">
        <v>5.76</v>
      </c>
      <c r="K470" s="169">
        <v>12.28</v>
      </c>
      <c r="L470" s="169">
        <v>172.13579999999999</v>
      </c>
      <c r="M470" s="170" t="s">
        <v>115</v>
      </c>
    </row>
    <row r="471" spans="1:13" s="172" customFormat="1">
      <c r="A471" s="165" t="s">
        <v>575</v>
      </c>
      <c r="B471" s="166">
        <v>27.229500000000002</v>
      </c>
      <c r="C471" s="167">
        <v>24977.3505</v>
      </c>
      <c r="D471" s="168">
        <v>18179.6666</v>
      </c>
      <c r="E471" s="168">
        <v>20303.374500000002</v>
      </c>
      <c r="F471" s="179">
        <v>32317.659299999999</v>
      </c>
      <c r="G471" s="168">
        <v>40034.046399999999</v>
      </c>
      <c r="H471" s="168">
        <v>27506.862700000001</v>
      </c>
      <c r="I471" s="169">
        <v>11.69</v>
      </c>
      <c r="J471" s="169">
        <v>3.67</v>
      </c>
      <c r="K471" s="169">
        <v>11.94</v>
      </c>
      <c r="L471" s="169">
        <v>171.83019999999999</v>
      </c>
      <c r="M471" s="170" t="s">
        <v>115</v>
      </c>
    </row>
    <row r="472" spans="1:13" s="172" customFormat="1">
      <c r="A472" s="165" t="s">
        <v>576</v>
      </c>
      <c r="B472" s="166">
        <v>6.4127999999999998</v>
      </c>
      <c r="C472" s="167">
        <v>22222.266100000001</v>
      </c>
      <c r="D472" s="168">
        <v>17680.3616</v>
      </c>
      <c r="E472" s="168">
        <v>18861.263800000001</v>
      </c>
      <c r="F472" s="179">
        <v>30217.739399999999</v>
      </c>
      <c r="G472" s="168">
        <v>39439.392899999999</v>
      </c>
      <c r="H472" s="168">
        <v>25672.398000000001</v>
      </c>
      <c r="I472" s="169">
        <v>10.61</v>
      </c>
      <c r="J472" s="169">
        <v>2.78</v>
      </c>
      <c r="K472" s="169">
        <v>11.21</v>
      </c>
      <c r="L472" s="169">
        <v>170.2105</v>
      </c>
      <c r="M472" s="170" t="s">
        <v>111</v>
      </c>
    </row>
    <row r="473" spans="1:13" s="172" customFormat="1">
      <c r="A473" s="151" t="s">
        <v>577</v>
      </c>
      <c r="B473" s="152">
        <v>23.389900000000001</v>
      </c>
      <c r="C473" s="153">
        <v>28411.608899999999</v>
      </c>
      <c r="D473" s="154">
        <v>17575.760300000002</v>
      </c>
      <c r="E473" s="154">
        <v>20736.7873</v>
      </c>
      <c r="F473" s="179">
        <v>35254.461900000002</v>
      </c>
      <c r="G473" s="154">
        <v>41361.518300000003</v>
      </c>
      <c r="H473" s="154">
        <v>29307.696800000002</v>
      </c>
      <c r="I473" s="155">
        <v>12.79</v>
      </c>
      <c r="J473" s="155">
        <v>3.19</v>
      </c>
      <c r="K473" s="155">
        <v>10.65</v>
      </c>
      <c r="L473" s="155">
        <v>172.54069999999999</v>
      </c>
      <c r="M473" s="156" t="s">
        <v>115</v>
      </c>
    </row>
    <row r="474" spans="1:13" s="172" customFormat="1">
      <c r="A474" s="165" t="s">
        <v>578</v>
      </c>
      <c r="B474" s="166">
        <v>15.6205</v>
      </c>
      <c r="C474" s="167">
        <v>29040.652600000001</v>
      </c>
      <c r="D474" s="168">
        <v>18026.4166</v>
      </c>
      <c r="E474" s="168">
        <v>22221.178899999999</v>
      </c>
      <c r="F474" s="179">
        <v>35147.185799999999</v>
      </c>
      <c r="G474" s="168">
        <v>40965.112999999998</v>
      </c>
      <c r="H474" s="168">
        <v>29477.6073</v>
      </c>
      <c r="I474" s="169">
        <v>12.42</v>
      </c>
      <c r="J474" s="169">
        <v>2.84</v>
      </c>
      <c r="K474" s="169">
        <v>10.87</v>
      </c>
      <c r="L474" s="169">
        <v>172.1953</v>
      </c>
      <c r="M474" s="170" t="s">
        <v>115</v>
      </c>
    </row>
    <row r="475" spans="1:13" s="172" customFormat="1">
      <c r="A475" s="165" t="s">
        <v>579</v>
      </c>
      <c r="B475" s="166">
        <v>2.0522</v>
      </c>
      <c r="C475" s="167">
        <v>25705.7785</v>
      </c>
      <c r="D475" s="168">
        <v>17315.626400000001</v>
      </c>
      <c r="E475" s="168">
        <v>19131.25</v>
      </c>
      <c r="F475" s="179">
        <v>35520.939100000003</v>
      </c>
      <c r="G475" s="168">
        <v>44203.673499999997</v>
      </c>
      <c r="H475" s="168">
        <v>28625.591700000001</v>
      </c>
      <c r="I475" s="169">
        <v>14.97</v>
      </c>
      <c r="J475" s="169">
        <v>5.8</v>
      </c>
      <c r="K475" s="169">
        <v>9.82</v>
      </c>
      <c r="L475" s="169">
        <v>173.45400000000001</v>
      </c>
      <c r="M475" s="170" t="s">
        <v>111</v>
      </c>
    </row>
    <row r="476" spans="1:13" s="172" customFormat="1">
      <c r="A476" s="165" t="s">
        <v>580</v>
      </c>
      <c r="B476" s="166">
        <v>2.7214999999999998</v>
      </c>
      <c r="C476" s="167">
        <v>22554.714599999999</v>
      </c>
      <c r="D476" s="168">
        <v>17319.865000000002</v>
      </c>
      <c r="E476" s="168">
        <v>18562.370299999999</v>
      </c>
      <c r="F476" s="179">
        <v>35390.678999999996</v>
      </c>
      <c r="G476" s="168">
        <v>42434.567199999998</v>
      </c>
      <c r="H476" s="168">
        <v>26845.684300000001</v>
      </c>
      <c r="I476" s="169">
        <v>12.22</v>
      </c>
      <c r="J476" s="169">
        <v>1.08</v>
      </c>
      <c r="K476" s="169">
        <v>9.3699999999999992</v>
      </c>
      <c r="L476" s="169">
        <v>173.8656</v>
      </c>
      <c r="M476" s="170" t="s">
        <v>111</v>
      </c>
    </row>
    <row r="477" spans="1:13" s="172" customFormat="1">
      <c r="A477" s="151" t="s">
        <v>581</v>
      </c>
      <c r="B477" s="152">
        <v>0.92820000000000003</v>
      </c>
      <c r="C477" s="153">
        <v>30944.398399999998</v>
      </c>
      <c r="D477" s="154">
        <v>20663.404900000001</v>
      </c>
      <c r="E477" s="154">
        <v>23007.994999999999</v>
      </c>
      <c r="F477" s="179">
        <v>34185.702499999999</v>
      </c>
      <c r="G477" s="154">
        <v>38062.439700000003</v>
      </c>
      <c r="H477" s="154">
        <v>30281.889200000001</v>
      </c>
      <c r="I477" s="155">
        <v>3.75</v>
      </c>
      <c r="J477" s="155">
        <v>7.03</v>
      </c>
      <c r="K477" s="155">
        <v>12.38</v>
      </c>
      <c r="L477" s="155">
        <v>170.24119999999999</v>
      </c>
      <c r="M477" s="156" t="s">
        <v>111</v>
      </c>
    </row>
    <row r="478" spans="1:13" s="172" customFormat="1">
      <c r="A478" s="151" t="s">
        <v>582</v>
      </c>
      <c r="B478" s="152">
        <v>1.3644000000000001</v>
      </c>
      <c r="C478" s="153">
        <v>26307.543000000001</v>
      </c>
      <c r="D478" s="154">
        <v>18491.36</v>
      </c>
      <c r="E478" s="154">
        <v>21698.064699999999</v>
      </c>
      <c r="F478" s="179">
        <v>31029.904399999999</v>
      </c>
      <c r="G478" s="154">
        <v>35550.862999999998</v>
      </c>
      <c r="H478" s="154">
        <v>26882.619299999998</v>
      </c>
      <c r="I478" s="155">
        <v>8.8000000000000007</v>
      </c>
      <c r="J478" s="155">
        <v>4.24</v>
      </c>
      <c r="K478" s="155">
        <v>9.69</v>
      </c>
      <c r="L478" s="155">
        <v>170.70830000000001</v>
      </c>
      <c r="M478" s="156" t="s">
        <v>115</v>
      </c>
    </row>
    <row r="479" spans="1:13" s="172" customFormat="1">
      <c r="A479" s="151" t="s">
        <v>583</v>
      </c>
      <c r="B479" s="152">
        <v>7.0777999999999999</v>
      </c>
      <c r="C479" s="153">
        <v>19816.361700000001</v>
      </c>
      <c r="D479" s="154">
        <v>17331.9166</v>
      </c>
      <c r="E479" s="154">
        <v>17981.953399999999</v>
      </c>
      <c r="F479" s="179">
        <v>22645.2834</v>
      </c>
      <c r="G479" s="154">
        <v>28552.202600000001</v>
      </c>
      <c r="H479" s="154">
        <v>21518.618299999998</v>
      </c>
      <c r="I479" s="155">
        <v>4.62</v>
      </c>
      <c r="J479" s="155">
        <v>3.46</v>
      </c>
      <c r="K479" s="155">
        <v>9.16</v>
      </c>
      <c r="L479" s="155">
        <v>173.46799999999999</v>
      </c>
      <c r="M479" s="156" t="s">
        <v>115</v>
      </c>
    </row>
    <row r="480" spans="1:13" s="172" customFormat="1">
      <c r="A480" s="151" t="s">
        <v>584</v>
      </c>
      <c r="B480" s="152">
        <v>3.4262999999999999</v>
      </c>
      <c r="C480" s="153">
        <v>30054.299200000001</v>
      </c>
      <c r="D480" s="154">
        <v>24856.1666</v>
      </c>
      <c r="E480" s="154">
        <v>27044.2958</v>
      </c>
      <c r="F480" s="179">
        <v>37479.067300000002</v>
      </c>
      <c r="G480" s="154">
        <v>42779.580199999997</v>
      </c>
      <c r="H480" s="154">
        <v>32431.602699999999</v>
      </c>
      <c r="I480" s="155">
        <v>18.46</v>
      </c>
      <c r="J480" s="155">
        <v>7.25</v>
      </c>
      <c r="K480" s="155">
        <v>10.27</v>
      </c>
      <c r="L480" s="155">
        <v>178.82990000000001</v>
      </c>
      <c r="M480" s="156" t="s">
        <v>115</v>
      </c>
    </row>
    <row r="481" spans="1:13" s="172" customFormat="1">
      <c r="A481" s="151" t="s">
        <v>585</v>
      </c>
      <c r="B481" s="152">
        <v>1.5852999999999999</v>
      </c>
      <c r="C481" s="153">
        <v>26269.583299999998</v>
      </c>
      <c r="D481" s="154">
        <v>20157.583299999998</v>
      </c>
      <c r="E481" s="154">
        <v>22270.7736</v>
      </c>
      <c r="F481" s="179">
        <v>31354.625100000001</v>
      </c>
      <c r="G481" s="154">
        <v>37789.7644</v>
      </c>
      <c r="H481" s="154">
        <v>27615.3963</v>
      </c>
      <c r="I481" s="155">
        <v>15.12</v>
      </c>
      <c r="J481" s="155">
        <v>4.1900000000000004</v>
      </c>
      <c r="K481" s="155">
        <v>11.41</v>
      </c>
      <c r="L481" s="155">
        <v>177.3322</v>
      </c>
      <c r="M481" s="156" t="s">
        <v>111</v>
      </c>
    </row>
    <row r="482" spans="1:13" s="172" customFormat="1">
      <c r="A482" s="151" t="s">
        <v>586</v>
      </c>
      <c r="B482" s="152">
        <v>3.7848999999999999</v>
      </c>
      <c r="C482" s="153">
        <v>29320.890500000001</v>
      </c>
      <c r="D482" s="154">
        <v>20152.9565</v>
      </c>
      <c r="E482" s="154">
        <v>24514.5183</v>
      </c>
      <c r="F482" s="179">
        <v>34400.483200000002</v>
      </c>
      <c r="G482" s="154">
        <v>41772.6351</v>
      </c>
      <c r="H482" s="154">
        <v>30183.160800000001</v>
      </c>
      <c r="I482" s="155">
        <v>13.53</v>
      </c>
      <c r="J482" s="155">
        <v>4.75</v>
      </c>
      <c r="K482" s="155">
        <v>15.24</v>
      </c>
      <c r="L482" s="155">
        <v>174.86580000000001</v>
      </c>
      <c r="M482" s="156" t="s">
        <v>115</v>
      </c>
    </row>
    <row r="483" spans="1:13" s="172" customFormat="1">
      <c r="A483" s="151" t="s">
        <v>587</v>
      </c>
      <c r="B483" s="152">
        <v>1.5709</v>
      </c>
      <c r="C483" s="153">
        <v>18009</v>
      </c>
      <c r="D483" s="154">
        <v>17591.1666</v>
      </c>
      <c r="E483" s="154">
        <v>17643.5</v>
      </c>
      <c r="F483" s="179">
        <v>20118.033100000001</v>
      </c>
      <c r="G483" s="154">
        <v>28223.1247</v>
      </c>
      <c r="H483" s="154">
        <v>20597.719499999999</v>
      </c>
      <c r="I483" s="155">
        <v>3.97</v>
      </c>
      <c r="J483" s="155">
        <v>2.1</v>
      </c>
      <c r="K483" s="155">
        <v>8.44</v>
      </c>
      <c r="L483" s="155">
        <v>172.8896</v>
      </c>
      <c r="M483" s="156" t="s">
        <v>115</v>
      </c>
    </row>
    <row r="484" spans="1:13" s="172" customFormat="1">
      <c r="A484" s="151" t="s">
        <v>588</v>
      </c>
      <c r="B484" s="152">
        <v>5.0202999999999998</v>
      </c>
      <c r="C484" s="153">
        <v>20202.722900000001</v>
      </c>
      <c r="D484" s="154">
        <v>17342.1666</v>
      </c>
      <c r="E484" s="154">
        <v>18435.4588</v>
      </c>
      <c r="F484" s="179">
        <v>29096.560000000001</v>
      </c>
      <c r="G484" s="154">
        <v>36334.640899999999</v>
      </c>
      <c r="H484" s="154">
        <v>24750.851600000002</v>
      </c>
      <c r="I484" s="155">
        <v>8.8800000000000008</v>
      </c>
      <c r="J484" s="155">
        <v>1.97</v>
      </c>
      <c r="K484" s="155">
        <v>10.32</v>
      </c>
      <c r="L484" s="155">
        <v>173.71260000000001</v>
      </c>
      <c r="M484" s="156" t="s">
        <v>111</v>
      </c>
    </row>
    <row r="485" spans="1:13" s="172" customFormat="1">
      <c r="A485" s="151" t="s">
        <v>589</v>
      </c>
      <c r="B485" s="152">
        <v>0.38179999999999997</v>
      </c>
      <c r="C485" s="153">
        <v>40387.031799999997</v>
      </c>
      <c r="D485" s="154">
        <v>29927.657999999999</v>
      </c>
      <c r="E485" s="154">
        <v>33980.292200000004</v>
      </c>
      <c r="F485" s="179">
        <v>42937.376100000001</v>
      </c>
      <c r="G485" s="154">
        <v>48448.340499999998</v>
      </c>
      <c r="H485" s="154">
        <v>39567.181900000003</v>
      </c>
      <c r="I485" s="155">
        <v>19.13</v>
      </c>
      <c r="J485" s="155">
        <v>0.66</v>
      </c>
      <c r="K485" s="155">
        <v>11.87</v>
      </c>
      <c r="L485" s="155">
        <v>163.5701</v>
      </c>
      <c r="M485" s="156" t="s">
        <v>115</v>
      </c>
    </row>
    <row r="486" spans="1:13" s="172" customFormat="1">
      <c r="D486" s="173"/>
      <c r="E486" s="173"/>
      <c r="F486" s="180"/>
      <c r="G486" s="173"/>
      <c r="H486" s="174"/>
      <c r="I486" s="174"/>
      <c r="J486" s="174"/>
      <c r="K486" s="174"/>
      <c r="L486" s="174"/>
    </row>
    <row r="487" spans="1:13" s="172" customFormat="1">
      <c r="D487" s="173"/>
      <c r="E487" s="173"/>
      <c r="F487" s="180"/>
      <c r="G487" s="173"/>
      <c r="H487" s="174"/>
      <c r="I487" s="174"/>
      <c r="J487" s="174"/>
      <c r="K487" s="174"/>
      <c r="L487" s="174"/>
    </row>
    <row r="488" spans="1:13" s="172" customFormat="1">
      <c r="D488" s="173"/>
      <c r="E488" s="173"/>
      <c r="F488" s="180"/>
      <c r="G488" s="173"/>
      <c r="H488" s="174"/>
      <c r="I488" s="174"/>
      <c r="J488" s="174"/>
      <c r="K488" s="174"/>
      <c r="L488" s="174"/>
    </row>
    <row r="489" spans="1:13" s="172" customFormat="1">
      <c r="D489" s="173"/>
      <c r="E489" s="173"/>
      <c r="F489" s="180"/>
      <c r="G489" s="173"/>
      <c r="H489" s="174"/>
      <c r="I489" s="174"/>
      <c r="J489" s="174"/>
      <c r="K489" s="174"/>
      <c r="L489" s="174"/>
    </row>
    <row r="490" spans="1:13" s="172" customFormat="1">
      <c r="D490" s="173"/>
      <c r="E490" s="173"/>
      <c r="F490" s="180"/>
      <c r="G490" s="173"/>
      <c r="H490" s="174"/>
      <c r="I490" s="174"/>
      <c r="J490" s="174"/>
      <c r="K490" s="174"/>
      <c r="L490" s="174"/>
    </row>
    <row r="491" spans="1:13" s="172" customFormat="1">
      <c r="D491" s="173"/>
      <c r="E491" s="173"/>
      <c r="F491" s="180"/>
      <c r="G491" s="173"/>
      <c r="H491" s="174"/>
      <c r="I491" s="174"/>
      <c r="J491" s="174"/>
      <c r="K491" s="174"/>
      <c r="L491" s="174"/>
    </row>
    <row r="492" spans="1:13" s="172" customFormat="1">
      <c r="D492" s="173"/>
      <c r="E492" s="173"/>
      <c r="F492" s="180"/>
      <c r="G492" s="173"/>
      <c r="H492" s="174"/>
      <c r="I492" s="174"/>
      <c r="J492" s="174"/>
      <c r="K492" s="174"/>
      <c r="L492" s="174"/>
    </row>
    <row r="493" spans="1:13" s="172" customFormat="1">
      <c r="D493" s="173"/>
      <c r="E493" s="173"/>
      <c r="F493" s="180"/>
      <c r="G493" s="173"/>
      <c r="H493" s="174"/>
      <c r="I493" s="174"/>
      <c r="J493" s="174"/>
      <c r="K493" s="174"/>
      <c r="L493" s="174"/>
    </row>
    <row r="494" spans="1:13" s="172" customFormat="1">
      <c r="D494" s="173"/>
      <c r="E494" s="173"/>
      <c r="F494" s="180"/>
      <c r="G494" s="173"/>
      <c r="H494" s="174"/>
      <c r="I494" s="174"/>
      <c r="J494" s="174"/>
      <c r="K494" s="174"/>
      <c r="L494" s="174"/>
    </row>
    <row r="495" spans="1:13" s="172" customFormat="1">
      <c r="D495" s="173"/>
      <c r="E495" s="173"/>
      <c r="F495" s="180"/>
      <c r="G495" s="173"/>
      <c r="H495" s="174"/>
      <c r="I495" s="174"/>
      <c r="J495" s="174"/>
      <c r="K495" s="174"/>
      <c r="L495" s="174"/>
    </row>
    <row r="496" spans="1:13" s="172" customFormat="1">
      <c r="D496" s="173"/>
      <c r="E496" s="173"/>
      <c r="F496" s="180"/>
      <c r="G496" s="173"/>
      <c r="H496" s="174"/>
      <c r="I496" s="174"/>
      <c r="J496" s="174"/>
      <c r="K496" s="174"/>
      <c r="L496" s="174"/>
    </row>
    <row r="497" spans="4:12" s="172" customFormat="1">
      <c r="D497" s="173"/>
      <c r="E497" s="173"/>
      <c r="F497" s="180"/>
      <c r="G497" s="173"/>
      <c r="H497" s="174"/>
      <c r="I497" s="174"/>
      <c r="J497" s="174"/>
      <c r="K497" s="174"/>
      <c r="L497" s="174"/>
    </row>
    <row r="498" spans="4:12" s="172" customFormat="1">
      <c r="D498" s="173"/>
      <c r="E498" s="173"/>
      <c r="F498" s="180"/>
      <c r="G498" s="173"/>
      <c r="H498" s="174"/>
      <c r="I498" s="174"/>
      <c r="J498" s="174"/>
      <c r="K498" s="174"/>
      <c r="L498" s="174"/>
    </row>
    <row r="499" spans="4:12" s="172" customFormat="1">
      <c r="D499" s="173"/>
      <c r="E499" s="173"/>
      <c r="F499" s="180"/>
      <c r="G499" s="173"/>
      <c r="H499" s="174"/>
      <c r="I499" s="174"/>
      <c r="J499" s="174"/>
      <c r="K499" s="174"/>
      <c r="L499" s="174"/>
    </row>
  </sheetData>
  <mergeCells count="17">
    <mergeCell ref="G6:G7"/>
    <mergeCell ref="H6:H7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I6:K6"/>
    <mergeCell ref="M5:M8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dimension ref="A1:U298"/>
  <sheetViews>
    <sheetView topLeftCell="A31" workbookViewId="0">
      <selection activeCell="E21" sqref="E21"/>
    </sheetView>
  </sheetViews>
  <sheetFormatPr defaultColWidth="8.42578125" defaultRowHeight="12.75"/>
  <cols>
    <col min="1" max="1" width="60.7109375" style="11" customWidth="1"/>
    <col min="2" max="2" width="16.7109375" style="11" customWidth="1"/>
    <col min="3" max="3" width="14.28515625" style="11" customWidth="1"/>
    <col min="4" max="5" width="10.28515625" style="27" customWidth="1"/>
    <col min="6" max="6" width="10.28515625" style="181" customWidth="1"/>
    <col min="7" max="7" width="10.28515625" style="27" customWidth="1"/>
    <col min="8" max="12" width="10.28515625" style="28" customWidth="1"/>
    <col min="13" max="13" width="7.85546875" style="11" bestFit="1" customWidth="1"/>
    <col min="14" max="14" width="9.28515625" style="105" bestFit="1" customWidth="1"/>
    <col min="15" max="15" width="21.140625" style="105" bestFit="1" customWidth="1"/>
    <col min="16" max="16" width="11.28515625" style="105" customWidth="1"/>
    <col min="17" max="21" width="9.7109375" style="11" customWidth="1"/>
    <col min="22" max="16384" width="8.42578125" style="11"/>
  </cols>
  <sheetData>
    <row r="1" spans="1:21" s="10" customFormat="1" ht="23.85" customHeight="1" thickBot="1">
      <c r="A1" s="7" t="s">
        <v>590</v>
      </c>
      <c r="B1" s="29"/>
      <c r="C1" s="9" t="s">
        <v>591</v>
      </c>
      <c r="D1" s="7" t="s">
        <v>590</v>
      </c>
      <c r="E1" s="8"/>
      <c r="F1" s="175"/>
      <c r="G1" s="8"/>
      <c r="H1" s="8"/>
      <c r="I1" s="8"/>
      <c r="J1" s="8"/>
      <c r="K1" s="8"/>
      <c r="L1" s="9" t="s">
        <v>591</v>
      </c>
      <c r="N1" s="107"/>
      <c r="O1" s="108" t="s">
        <v>592</v>
      </c>
      <c r="P1" s="107"/>
      <c r="Q1" s="108"/>
    </row>
    <row r="2" spans="1:21">
      <c r="A2" s="106"/>
      <c r="B2" s="109"/>
      <c r="C2" s="109"/>
      <c r="D2" s="110"/>
      <c r="E2" s="110"/>
      <c r="F2" s="176"/>
      <c r="G2" s="110"/>
      <c r="H2" s="110"/>
      <c r="I2" s="109"/>
      <c r="J2" s="111"/>
      <c r="K2" s="111"/>
      <c r="L2" s="112"/>
      <c r="M2" s="111"/>
      <c r="N2" s="11"/>
      <c r="O2" s="111"/>
      <c r="P2" s="111"/>
      <c r="Q2" s="111"/>
      <c r="R2" s="111"/>
      <c r="S2" s="111"/>
      <c r="T2" s="111"/>
      <c r="U2" s="111"/>
    </row>
    <row r="3" spans="1:21" ht="20.65" customHeight="1">
      <c r="A3" s="255" t="s">
        <v>593</v>
      </c>
      <c r="B3" s="255"/>
      <c r="C3" s="255"/>
      <c r="D3" s="268" t="s">
        <v>593</v>
      </c>
      <c r="E3" s="268"/>
      <c r="F3" s="268"/>
      <c r="G3" s="268"/>
      <c r="H3" s="268"/>
      <c r="I3" s="268"/>
      <c r="J3" s="268"/>
      <c r="K3" s="268"/>
      <c r="L3" s="268"/>
      <c r="M3" s="111"/>
      <c r="N3" s="11"/>
      <c r="O3" s="111"/>
      <c r="P3" s="111"/>
      <c r="Q3" s="111"/>
      <c r="R3" s="111"/>
      <c r="S3" s="111"/>
      <c r="T3" s="111"/>
      <c r="U3" s="111"/>
    </row>
    <row r="4" spans="1:21" ht="15.75">
      <c r="A4" s="256"/>
      <c r="B4" s="256"/>
      <c r="C4" s="256"/>
      <c r="D4" s="269"/>
      <c r="E4" s="269"/>
      <c r="F4" s="269"/>
      <c r="G4" s="269"/>
      <c r="H4" s="269"/>
      <c r="I4" s="269"/>
      <c r="J4" s="269"/>
      <c r="K4" s="269"/>
      <c r="L4" s="269"/>
      <c r="M4" s="111"/>
      <c r="N4" s="11"/>
      <c r="O4" s="111"/>
      <c r="P4" s="111"/>
      <c r="Q4" s="111"/>
      <c r="R4" s="111"/>
      <c r="S4" s="111"/>
      <c r="T4" s="111"/>
      <c r="U4" s="111"/>
    </row>
    <row r="5" spans="1:21" s="12" customFormat="1" ht="15" customHeight="1">
      <c r="A5" s="257" t="s">
        <v>90</v>
      </c>
      <c r="B5" s="254" t="s">
        <v>91</v>
      </c>
      <c r="C5" s="260" t="s">
        <v>594</v>
      </c>
      <c r="D5" s="254" t="s">
        <v>595</v>
      </c>
      <c r="E5" s="254"/>
      <c r="F5" s="254"/>
      <c r="G5" s="254"/>
      <c r="H5" s="254" t="s">
        <v>594</v>
      </c>
      <c r="I5" s="254"/>
      <c r="J5" s="254"/>
      <c r="K5" s="254"/>
      <c r="L5" s="254" t="s">
        <v>94</v>
      </c>
    </row>
    <row r="6" spans="1:21" s="12" customFormat="1" ht="15" customHeight="1">
      <c r="A6" s="258"/>
      <c r="B6" s="254"/>
      <c r="C6" s="261"/>
      <c r="D6" s="254" t="s">
        <v>96</v>
      </c>
      <c r="E6" s="254" t="s">
        <v>97</v>
      </c>
      <c r="F6" s="267" t="s">
        <v>98</v>
      </c>
      <c r="G6" s="254" t="s">
        <v>99</v>
      </c>
      <c r="H6" s="254" t="s">
        <v>100</v>
      </c>
      <c r="I6" s="262" t="s">
        <v>101</v>
      </c>
      <c r="J6" s="263"/>
      <c r="K6" s="264"/>
      <c r="L6" s="254"/>
    </row>
    <row r="7" spans="1:21" s="12" customFormat="1">
      <c r="A7" s="258"/>
      <c r="B7" s="254"/>
      <c r="C7" s="13" t="s">
        <v>102</v>
      </c>
      <c r="D7" s="254"/>
      <c r="E7" s="254"/>
      <c r="F7" s="267"/>
      <c r="G7" s="254"/>
      <c r="H7" s="254"/>
      <c r="I7" s="14" t="s">
        <v>103</v>
      </c>
      <c r="J7" s="14" t="s">
        <v>104</v>
      </c>
      <c r="K7" s="14" t="s">
        <v>105</v>
      </c>
      <c r="L7" s="254"/>
    </row>
    <row r="8" spans="1:21" s="12" customFormat="1" ht="13.5" thickBot="1">
      <c r="A8" s="259"/>
      <c r="B8" s="15" t="s">
        <v>106</v>
      </c>
      <c r="C8" s="15" t="s">
        <v>107</v>
      </c>
      <c r="D8" s="15" t="s">
        <v>107</v>
      </c>
      <c r="E8" s="15" t="s">
        <v>107</v>
      </c>
      <c r="F8" s="177" t="s">
        <v>107</v>
      </c>
      <c r="G8" s="15" t="s">
        <v>107</v>
      </c>
      <c r="H8" s="15" t="s">
        <v>107</v>
      </c>
      <c r="I8" s="15" t="s">
        <v>108</v>
      </c>
      <c r="J8" s="15" t="s">
        <v>108</v>
      </c>
      <c r="K8" s="15" t="s">
        <v>108</v>
      </c>
      <c r="L8" s="15" t="s">
        <v>109</v>
      </c>
    </row>
    <row r="9" spans="1:21" s="21" customFormat="1" ht="13.15" hidden="1" customHeight="1">
      <c r="A9" s="30"/>
      <c r="B9" s="30"/>
      <c r="C9" s="30"/>
      <c r="D9" s="31"/>
      <c r="E9" s="31"/>
      <c r="F9" s="182"/>
      <c r="G9" s="31"/>
      <c r="H9" s="32"/>
      <c r="I9" s="32"/>
      <c r="J9" s="32"/>
      <c r="K9" s="32"/>
      <c r="L9" s="32"/>
      <c r="M9" s="11"/>
      <c r="N9" s="105"/>
      <c r="O9" s="12"/>
      <c r="P9" s="12"/>
      <c r="Q9" s="12"/>
      <c r="R9" s="12"/>
      <c r="S9" s="12"/>
      <c r="T9" s="12"/>
      <c r="U9" s="12"/>
    </row>
    <row r="10" spans="1:21" s="21" customFormat="1" ht="13.15" customHeight="1">
      <c r="A10" s="16" t="s">
        <v>596</v>
      </c>
      <c r="B10" s="17">
        <v>6.7350000000000003</v>
      </c>
      <c r="C10" s="18">
        <v>65580.568700000003</v>
      </c>
      <c r="D10" s="19">
        <v>48896.605100000001</v>
      </c>
      <c r="E10" s="19">
        <v>55722.827100000002</v>
      </c>
      <c r="F10" s="183">
        <v>76058.630600000004</v>
      </c>
      <c r="G10" s="19">
        <v>85815.256800000003</v>
      </c>
      <c r="H10" s="19">
        <v>66524.471600000004</v>
      </c>
      <c r="I10" s="20">
        <v>0.84</v>
      </c>
      <c r="J10" s="20">
        <v>8.61</v>
      </c>
      <c r="K10" s="20">
        <v>0.04</v>
      </c>
      <c r="L10" s="20">
        <v>176.6935</v>
      </c>
      <c r="M10" s="11"/>
      <c r="N10" s="113"/>
      <c r="O10" s="12"/>
      <c r="P10" s="12"/>
      <c r="Q10" s="12"/>
      <c r="R10" s="12"/>
      <c r="S10" s="12"/>
      <c r="T10" s="12"/>
      <c r="U10" s="12"/>
    </row>
    <row r="11" spans="1:21" s="21" customFormat="1" ht="13.15" customHeight="1">
      <c r="A11" s="22" t="s">
        <v>597</v>
      </c>
      <c r="B11" s="23">
        <v>2.3696999999999999</v>
      </c>
      <c r="C11" s="24">
        <v>79435.3128</v>
      </c>
      <c r="D11" s="25">
        <v>70721.05</v>
      </c>
      <c r="E11" s="25">
        <v>73513.079899999997</v>
      </c>
      <c r="F11" s="183">
        <v>85800.248300000007</v>
      </c>
      <c r="G11" s="25">
        <v>91528.781400000007</v>
      </c>
      <c r="H11" s="25">
        <v>80633.373900000006</v>
      </c>
      <c r="I11" s="26">
        <v>1.31</v>
      </c>
      <c r="J11" s="26">
        <v>8.84</v>
      </c>
      <c r="K11" s="26">
        <v>0.08</v>
      </c>
      <c r="L11" s="26">
        <v>175.95320000000001</v>
      </c>
      <c r="M11" s="11"/>
      <c r="N11" s="113"/>
      <c r="O11" s="12"/>
      <c r="P11" s="12"/>
      <c r="Q11" s="12"/>
      <c r="R11" s="12"/>
      <c r="S11" s="12"/>
      <c r="T11" s="12"/>
      <c r="U11" s="12"/>
    </row>
    <row r="12" spans="1:21" s="21" customFormat="1" ht="13.15" customHeight="1">
      <c r="A12" s="22" t="s">
        <v>598</v>
      </c>
      <c r="B12" s="23">
        <v>4.32</v>
      </c>
      <c r="C12" s="24">
        <v>58469.414900000003</v>
      </c>
      <c r="D12" s="25">
        <v>46983.131300000001</v>
      </c>
      <c r="E12" s="25">
        <v>52355.350100000003</v>
      </c>
      <c r="F12" s="183">
        <v>64896.061199999996</v>
      </c>
      <c r="G12" s="25">
        <v>69187.583599999998</v>
      </c>
      <c r="H12" s="25">
        <v>58253.532299999999</v>
      </c>
      <c r="I12" s="26">
        <v>0.5</v>
      </c>
      <c r="J12" s="26">
        <v>8.48</v>
      </c>
      <c r="K12" s="26">
        <v>0.01</v>
      </c>
      <c r="L12" s="26">
        <v>177.1122</v>
      </c>
      <c r="M12" s="11"/>
      <c r="N12" s="113"/>
      <c r="O12" s="12"/>
      <c r="P12" s="12"/>
      <c r="Q12" s="12"/>
      <c r="R12" s="12"/>
      <c r="S12" s="12"/>
      <c r="T12" s="12"/>
      <c r="U12" s="12"/>
    </row>
    <row r="13" spans="1:21" s="21" customFormat="1" ht="13.15" customHeight="1">
      <c r="A13" s="16" t="s">
        <v>599</v>
      </c>
      <c r="B13" s="17">
        <v>8.7828999999999997</v>
      </c>
      <c r="C13" s="18">
        <v>37438.167200000004</v>
      </c>
      <c r="D13" s="19">
        <v>33090</v>
      </c>
      <c r="E13" s="19">
        <v>35014.830099999999</v>
      </c>
      <c r="F13" s="183">
        <v>41566.493499999997</v>
      </c>
      <c r="G13" s="19">
        <v>45034.616999999998</v>
      </c>
      <c r="H13" s="19">
        <v>38328.387699999999</v>
      </c>
      <c r="I13" s="20">
        <v>0.12</v>
      </c>
      <c r="J13" s="20">
        <v>7.2</v>
      </c>
      <c r="K13" s="20">
        <v>0</v>
      </c>
      <c r="L13" s="20">
        <v>177.36529999999999</v>
      </c>
      <c r="M13" s="11"/>
      <c r="N13" s="113"/>
      <c r="O13" s="12"/>
      <c r="P13" s="12"/>
      <c r="Q13" s="12"/>
      <c r="R13" s="12"/>
      <c r="S13" s="12"/>
      <c r="T13" s="12"/>
      <c r="U13" s="12"/>
    </row>
    <row r="14" spans="1:21" s="21" customFormat="1" ht="13.15" customHeight="1">
      <c r="A14" s="16" t="s">
        <v>600</v>
      </c>
      <c r="B14" s="17">
        <v>10.670199999999999</v>
      </c>
      <c r="C14" s="18">
        <v>48822.480900000002</v>
      </c>
      <c r="D14" s="19">
        <v>20070.724300000002</v>
      </c>
      <c r="E14" s="19">
        <v>43597.019099999998</v>
      </c>
      <c r="F14" s="183">
        <v>53344.256699999998</v>
      </c>
      <c r="G14" s="19">
        <v>57602.261899999998</v>
      </c>
      <c r="H14" s="19">
        <v>45627.033900000002</v>
      </c>
      <c r="I14" s="20">
        <v>0.16</v>
      </c>
      <c r="J14" s="20">
        <v>9.89</v>
      </c>
      <c r="K14" s="20">
        <v>0.01</v>
      </c>
      <c r="L14" s="20">
        <v>176.94300000000001</v>
      </c>
      <c r="M14" s="11"/>
      <c r="N14" s="113"/>
      <c r="O14" s="12"/>
      <c r="P14" s="12"/>
      <c r="Q14" s="12"/>
      <c r="R14" s="12"/>
      <c r="S14" s="12"/>
      <c r="T14" s="12"/>
      <c r="U14" s="12"/>
    </row>
    <row r="15" spans="1:21" s="21" customFormat="1">
      <c r="A15" s="22" t="s">
        <v>601</v>
      </c>
      <c r="B15" s="23">
        <v>8.3827999999999996</v>
      </c>
      <c r="C15" s="24">
        <v>50668.277300000002</v>
      </c>
      <c r="D15" s="25">
        <v>44870.669800000003</v>
      </c>
      <c r="E15" s="25">
        <v>47321.399299999997</v>
      </c>
      <c r="F15" s="183">
        <v>54457.461799999997</v>
      </c>
      <c r="G15" s="25">
        <v>58357.5478</v>
      </c>
      <c r="H15" s="25">
        <v>51295.545700000002</v>
      </c>
      <c r="I15" s="26">
        <v>0.17</v>
      </c>
      <c r="J15" s="26">
        <v>11.04</v>
      </c>
      <c r="K15" s="26">
        <v>0.01</v>
      </c>
      <c r="L15" s="26">
        <v>177.0652</v>
      </c>
      <c r="M15" s="11"/>
      <c r="N15" s="113"/>
      <c r="O15" s="12"/>
      <c r="P15" s="12"/>
      <c r="Q15" s="12"/>
      <c r="R15" s="12"/>
      <c r="S15" s="12"/>
      <c r="T15" s="12"/>
      <c r="U15" s="12"/>
    </row>
    <row r="16" spans="1:21" s="21" customFormat="1" ht="13.15" customHeight="1">
      <c r="A16" s="16" t="s">
        <v>602</v>
      </c>
      <c r="B16" s="17">
        <v>1.8617999999999999</v>
      </c>
      <c r="C16" s="18">
        <v>82709.028900000005</v>
      </c>
      <c r="D16" s="19">
        <v>55603.709499999997</v>
      </c>
      <c r="E16" s="19">
        <v>68636.3269</v>
      </c>
      <c r="F16" s="183">
        <v>105018.0126</v>
      </c>
      <c r="G16" s="19">
        <v>142474.36869999999</v>
      </c>
      <c r="H16" s="19">
        <v>90865.939400000003</v>
      </c>
      <c r="I16" s="20">
        <v>12.95</v>
      </c>
      <c r="J16" s="20">
        <v>32.28</v>
      </c>
      <c r="K16" s="20">
        <v>11.2</v>
      </c>
      <c r="L16" s="20">
        <v>173.7456</v>
      </c>
      <c r="M16" s="11"/>
      <c r="N16" s="113"/>
      <c r="O16" s="12"/>
      <c r="P16" s="12"/>
      <c r="Q16" s="12"/>
      <c r="R16" s="12"/>
      <c r="S16" s="12"/>
      <c r="T16" s="12"/>
      <c r="U16" s="12"/>
    </row>
    <row r="17" spans="1:21" s="21" customFormat="1" ht="13.15" customHeight="1">
      <c r="A17" s="22" t="s">
        <v>603</v>
      </c>
      <c r="B17" s="23">
        <v>0.38950000000000001</v>
      </c>
      <c r="C17" s="24">
        <v>112528.73299999999</v>
      </c>
      <c r="D17" s="25">
        <v>81951.541899999997</v>
      </c>
      <c r="E17" s="25">
        <v>98533.990300000005</v>
      </c>
      <c r="F17" s="183">
        <v>146051.14319999999</v>
      </c>
      <c r="G17" s="25">
        <v>171996.7836</v>
      </c>
      <c r="H17" s="25">
        <v>122047.16929999999</v>
      </c>
      <c r="I17" s="26">
        <v>13.51</v>
      </c>
      <c r="J17" s="26">
        <v>38.130000000000003</v>
      </c>
      <c r="K17" s="26">
        <v>11.34</v>
      </c>
      <c r="L17" s="26">
        <v>173.50309999999999</v>
      </c>
      <c r="M17" s="11"/>
      <c r="N17" s="113"/>
      <c r="O17" s="12"/>
      <c r="P17" s="12"/>
      <c r="Q17" s="12"/>
      <c r="R17" s="12"/>
      <c r="S17" s="12"/>
      <c r="T17" s="12"/>
      <c r="U17" s="12"/>
    </row>
    <row r="18" spans="1:21" s="21" customFormat="1" ht="13.15" customHeight="1">
      <c r="A18" s="22" t="s">
        <v>604</v>
      </c>
      <c r="B18" s="23">
        <v>1.0004</v>
      </c>
      <c r="C18" s="24">
        <v>81140.983099999998</v>
      </c>
      <c r="D18" s="25">
        <v>59513.925999999999</v>
      </c>
      <c r="E18" s="25">
        <v>69752.798599999995</v>
      </c>
      <c r="F18" s="183">
        <v>91441.8891</v>
      </c>
      <c r="G18" s="25">
        <v>114744.5874</v>
      </c>
      <c r="H18" s="25">
        <v>84986.229300000006</v>
      </c>
      <c r="I18" s="26">
        <v>14.69</v>
      </c>
      <c r="J18" s="26">
        <v>30.92</v>
      </c>
      <c r="K18" s="26">
        <v>11.05</v>
      </c>
      <c r="L18" s="26">
        <v>174.1079</v>
      </c>
      <c r="M18" s="11"/>
      <c r="N18" s="113"/>
      <c r="O18" s="12"/>
      <c r="P18" s="12"/>
      <c r="Q18" s="12"/>
      <c r="R18" s="12"/>
      <c r="S18" s="12"/>
      <c r="T18" s="12"/>
      <c r="U18" s="12"/>
    </row>
    <row r="19" spans="1:21" s="21" customFormat="1" ht="13.15" customHeight="1">
      <c r="A19" s="16" t="s">
        <v>605</v>
      </c>
      <c r="B19" s="17">
        <v>0.16289999999999999</v>
      </c>
      <c r="C19" s="18">
        <v>63771.887600000002</v>
      </c>
      <c r="D19" s="19">
        <v>37894.2474</v>
      </c>
      <c r="E19" s="19">
        <v>51372.733099999998</v>
      </c>
      <c r="F19" s="183">
        <v>79590.6872</v>
      </c>
      <c r="G19" s="19">
        <v>92939.770199999999</v>
      </c>
      <c r="H19" s="19">
        <v>66188.519100000005</v>
      </c>
      <c r="I19" s="20">
        <v>13.56</v>
      </c>
      <c r="J19" s="20">
        <v>27.13</v>
      </c>
      <c r="K19" s="20">
        <v>10.62</v>
      </c>
      <c r="L19" s="20">
        <v>173.65299999999999</v>
      </c>
      <c r="M19" s="11"/>
      <c r="N19" s="113"/>
      <c r="O19" s="12"/>
      <c r="P19" s="12"/>
      <c r="Q19" s="12"/>
      <c r="R19" s="12"/>
      <c r="S19" s="12"/>
      <c r="T19" s="12"/>
      <c r="U19" s="12"/>
    </row>
    <row r="20" spans="1:21" s="21" customFormat="1" ht="13.15" customHeight="1">
      <c r="A20" s="16" t="s">
        <v>110</v>
      </c>
      <c r="B20" s="17">
        <v>0.90949999999999998</v>
      </c>
      <c r="C20" s="18">
        <v>85940.2601</v>
      </c>
      <c r="D20" s="19">
        <v>47492.334199999998</v>
      </c>
      <c r="E20" s="19">
        <v>69413.2601</v>
      </c>
      <c r="F20" s="183">
        <v>103377.72960000001</v>
      </c>
      <c r="G20" s="19">
        <v>127586.4924</v>
      </c>
      <c r="H20" s="19">
        <v>90264.255999999994</v>
      </c>
      <c r="I20" s="20">
        <v>15.61</v>
      </c>
      <c r="J20" s="20">
        <v>31.83</v>
      </c>
      <c r="K20" s="20">
        <v>11.38</v>
      </c>
      <c r="L20" s="20">
        <v>173.1071</v>
      </c>
      <c r="M20" s="11"/>
      <c r="N20" s="113"/>
      <c r="O20" s="12"/>
      <c r="P20" s="12"/>
      <c r="Q20" s="12"/>
      <c r="R20" s="12"/>
      <c r="S20" s="12"/>
      <c r="T20" s="12"/>
      <c r="U20" s="12"/>
    </row>
    <row r="21" spans="1:21" s="21" customFormat="1" ht="13.15" customHeight="1">
      <c r="A21" s="22" t="s">
        <v>112</v>
      </c>
      <c r="B21" s="23">
        <v>0.39079999999999998</v>
      </c>
      <c r="C21" s="24">
        <v>92788.745999999999</v>
      </c>
      <c r="D21" s="25">
        <v>66492.977599999998</v>
      </c>
      <c r="E21" s="25">
        <v>80595.238599999997</v>
      </c>
      <c r="F21" s="183">
        <v>116582.72990000001</v>
      </c>
      <c r="G21" s="25">
        <v>157507.51809999999</v>
      </c>
      <c r="H21" s="25">
        <v>105605.02770000001</v>
      </c>
      <c r="I21" s="26">
        <v>18.12</v>
      </c>
      <c r="J21" s="26">
        <v>33.22</v>
      </c>
      <c r="K21" s="26">
        <v>11.77</v>
      </c>
      <c r="L21" s="26">
        <v>173.45339999999999</v>
      </c>
      <c r="M21" s="11"/>
      <c r="N21" s="113"/>
      <c r="O21" s="12"/>
      <c r="P21" s="12"/>
      <c r="Q21" s="12"/>
      <c r="R21" s="12"/>
      <c r="S21" s="12"/>
      <c r="T21" s="12"/>
      <c r="U21" s="12"/>
    </row>
    <row r="22" spans="1:21" s="21" customFormat="1" ht="13.15" customHeight="1">
      <c r="A22" s="22" t="s">
        <v>113</v>
      </c>
      <c r="B22" s="23">
        <v>0.3448</v>
      </c>
      <c r="C22" s="24">
        <v>81572.413199999995</v>
      </c>
      <c r="D22" s="25">
        <v>38874.113599999997</v>
      </c>
      <c r="E22" s="25">
        <v>57729.934699999998</v>
      </c>
      <c r="F22" s="183">
        <v>99934.566500000001</v>
      </c>
      <c r="G22" s="25">
        <v>113577.8262</v>
      </c>
      <c r="H22" s="25">
        <v>80013.327600000004</v>
      </c>
      <c r="I22" s="26">
        <v>13.36</v>
      </c>
      <c r="J22" s="26">
        <v>30.18</v>
      </c>
      <c r="K22" s="26">
        <v>11.05</v>
      </c>
      <c r="L22" s="26">
        <v>172.46600000000001</v>
      </c>
      <c r="M22" s="11"/>
      <c r="N22" s="113"/>
      <c r="O22" s="12"/>
      <c r="P22" s="12"/>
      <c r="Q22" s="12"/>
      <c r="R22" s="12"/>
      <c r="S22" s="12"/>
      <c r="T22" s="12"/>
      <c r="U22" s="12"/>
    </row>
    <row r="23" spans="1:21" s="21" customFormat="1" ht="13.15" customHeight="1">
      <c r="A23" s="22" t="s">
        <v>606</v>
      </c>
      <c r="B23" s="23">
        <v>0.16070000000000001</v>
      </c>
      <c r="C23" s="24">
        <v>76047.700500000006</v>
      </c>
      <c r="D23" s="25">
        <v>50681.9038</v>
      </c>
      <c r="E23" s="25">
        <v>60486.002099999998</v>
      </c>
      <c r="F23" s="183">
        <v>87157.522800000006</v>
      </c>
      <c r="G23" s="25">
        <v>97957.223599999998</v>
      </c>
      <c r="H23" s="25">
        <v>75383.036800000002</v>
      </c>
      <c r="I23" s="26">
        <v>12.24</v>
      </c>
      <c r="J23" s="26">
        <v>30.74</v>
      </c>
      <c r="K23" s="26">
        <v>10.77</v>
      </c>
      <c r="L23" s="26">
        <v>173.51410000000001</v>
      </c>
      <c r="M23" s="11"/>
      <c r="N23" s="113"/>
      <c r="O23" s="12"/>
      <c r="P23" s="12"/>
      <c r="Q23" s="12"/>
      <c r="R23" s="12"/>
      <c r="S23" s="12"/>
      <c r="T23" s="12"/>
      <c r="U23" s="12"/>
    </row>
    <row r="24" spans="1:21" s="21" customFormat="1" ht="13.15" customHeight="1">
      <c r="A24" s="16" t="s">
        <v>114</v>
      </c>
      <c r="B24" s="17">
        <v>1.3847</v>
      </c>
      <c r="C24" s="18">
        <v>70261.939400000003</v>
      </c>
      <c r="D24" s="19">
        <v>50285.7428</v>
      </c>
      <c r="E24" s="19">
        <v>57936.766300000003</v>
      </c>
      <c r="F24" s="183">
        <v>89123.051399999997</v>
      </c>
      <c r="G24" s="19">
        <v>110078.7081</v>
      </c>
      <c r="H24" s="19">
        <v>76167.324699999997</v>
      </c>
      <c r="I24" s="20">
        <v>16.14</v>
      </c>
      <c r="J24" s="20">
        <v>27.04</v>
      </c>
      <c r="K24" s="20">
        <v>11.23</v>
      </c>
      <c r="L24" s="20">
        <v>173.25729999999999</v>
      </c>
      <c r="M24" s="11"/>
      <c r="N24" s="113"/>
      <c r="O24" s="12"/>
      <c r="P24" s="12"/>
      <c r="Q24" s="12"/>
      <c r="R24" s="12"/>
      <c r="S24" s="12"/>
      <c r="T24" s="12"/>
      <c r="U24" s="12"/>
    </row>
    <row r="25" spans="1:21" s="21" customFormat="1" ht="13.15" customHeight="1">
      <c r="A25" s="22" t="s">
        <v>116</v>
      </c>
      <c r="B25" s="23">
        <v>0.26119999999999999</v>
      </c>
      <c r="C25" s="24">
        <v>82469.980200000005</v>
      </c>
      <c r="D25" s="25">
        <v>55423.603000000003</v>
      </c>
      <c r="E25" s="25">
        <v>63564.144899999999</v>
      </c>
      <c r="F25" s="183">
        <v>103233.9083</v>
      </c>
      <c r="G25" s="25">
        <v>132539.4877</v>
      </c>
      <c r="H25" s="25">
        <v>90564.769400000005</v>
      </c>
      <c r="I25" s="26">
        <v>18.38</v>
      </c>
      <c r="J25" s="26">
        <v>30.44</v>
      </c>
      <c r="K25" s="26">
        <v>11.18</v>
      </c>
      <c r="L25" s="26">
        <v>174.07249999999999</v>
      </c>
      <c r="M25" s="11"/>
      <c r="N25" s="113"/>
      <c r="O25" s="12"/>
      <c r="P25" s="12"/>
      <c r="Q25" s="12"/>
      <c r="R25" s="12"/>
      <c r="S25" s="12"/>
      <c r="T25" s="12"/>
      <c r="U25" s="12"/>
    </row>
    <row r="26" spans="1:21" s="21" customFormat="1" ht="13.15" customHeight="1">
      <c r="A26" s="22" t="s">
        <v>117</v>
      </c>
      <c r="B26" s="23">
        <v>0.8367</v>
      </c>
      <c r="C26" s="24">
        <v>67869.797699999996</v>
      </c>
      <c r="D26" s="25">
        <v>49688.878499999999</v>
      </c>
      <c r="E26" s="25">
        <v>57040.158100000001</v>
      </c>
      <c r="F26" s="183">
        <v>85660.349499999997</v>
      </c>
      <c r="G26" s="25">
        <v>106486.6623</v>
      </c>
      <c r="H26" s="25">
        <v>73610.109299999996</v>
      </c>
      <c r="I26" s="26">
        <v>15.66</v>
      </c>
      <c r="J26" s="26">
        <v>26.11</v>
      </c>
      <c r="K26" s="26">
        <v>11.24</v>
      </c>
      <c r="L26" s="26">
        <v>172.81479999999999</v>
      </c>
      <c r="M26" s="11"/>
      <c r="N26" s="113"/>
      <c r="O26" s="12"/>
      <c r="P26" s="12"/>
      <c r="Q26" s="12"/>
      <c r="R26" s="12"/>
      <c r="S26" s="12"/>
      <c r="T26" s="12"/>
      <c r="U26" s="12"/>
    </row>
    <row r="27" spans="1:21" s="21" customFormat="1" ht="13.15" customHeight="1">
      <c r="A27" s="22" t="s">
        <v>118</v>
      </c>
      <c r="B27" s="23">
        <v>0.16420000000000001</v>
      </c>
      <c r="C27" s="24">
        <v>70144.399600000004</v>
      </c>
      <c r="D27" s="25">
        <v>50892.249499999998</v>
      </c>
      <c r="E27" s="25">
        <v>61573.543299999998</v>
      </c>
      <c r="F27" s="183">
        <v>84085.736399999994</v>
      </c>
      <c r="G27" s="25">
        <v>106409.8587</v>
      </c>
      <c r="H27" s="25">
        <v>74092.135200000004</v>
      </c>
      <c r="I27" s="26">
        <v>15.98</v>
      </c>
      <c r="J27" s="26">
        <v>26.27</v>
      </c>
      <c r="K27" s="26">
        <v>11.36</v>
      </c>
      <c r="L27" s="26">
        <v>173.63390000000001</v>
      </c>
      <c r="M27" s="11"/>
      <c r="N27" s="113"/>
      <c r="O27" s="12"/>
      <c r="P27" s="12"/>
      <c r="Q27" s="12"/>
      <c r="R27" s="12"/>
      <c r="S27" s="12"/>
      <c r="T27" s="12"/>
      <c r="U27" s="12"/>
    </row>
    <row r="28" spans="1:21" s="21" customFormat="1" ht="13.15" customHeight="1">
      <c r="A28" s="16" t="s">
        <v>119</v>
      </c>
      <c r="B28" s="17">
        <v>0.65280000000000005</v>
      </c>
      <c r="C28" s="18">
        <v>67895.271699999998</v>
      </c>
      <c r="D28" s="19">
        <v>57859.018499999998</v>
      </c>
      <c r="E28" s="19">
        <v>63549.1944</v>
      </c>
      <c r="F28" s="183">
        <v>80223.997300000003</v>
      </c>
      <c r="G28" s="19">
        <v>101905.81200000001</v>
      </c>
      <c r="H28" s="19">
        <v>76438.276800000007</v>
      </c>
      <c r="I28" s="20">
        <v>21.09</v>
      </c>
      <c r="J28" s="20">
        <v>22.52</v>
      </c>
      <c r="K28" s="20">
        <v>10.11</v>
      </c>
      <c r="L28" s="20">
        <v>175.65979999999999</v>
      </c>
      <c r="M28" s="11"/>
      <c r="N28" s="113"/>
      <c r="O28" s="12"/>
      <c r="P28" s="12"/>
      <c r="Q28" s="12"/>
      <c r="R28" s="12"/>
      <c r="S28" s="12"/>
      <c r="T28" s="12"/>
      <c r="U28" s="12"/>
    </row>
    <row r="29" spans="1:21" s="21" customFormat="1" ht="13.15" customHeight="1">
      <c r="A29" s="22" t="s">
        <v>120</v>
      </c>
      <c r="B29" s="23">
        <v>0.18820000000000001</v>
      </c>
      <c r="C29" s="24">
        <v>75943.500199999995</v>
      </c>
      <c r="D29" s="25">
        <v>53977.275199999996</v>
      </c>
      <c r="E29" s="25">
        <v>62882.906900000002</v>
      </c>
      <c r="F29" s="183">
        <v>89806.022100000002</v>
      </c>
      <c r="G29" s="25">
        <v>115117.5526</v>
      </c>
      <c r="H29" s="25">
        <v>80603.0579</v>
      </c>
      <c r="I29" s="26">
        <v>17.38</v>
      </c>
      <c r="J29" s="26">
        <v>27.52</v>
      </c>
      <c r="K29" s="26">
        <v>10.95</v>
      </c>
      <c r="L29" s="26">
        <v>173.9599</v>
      </c>
      <c r="M29" s="11"/>
      <c r="N29" s="113"/>
      <c r="O29" s="12"/>
      <c r="P29" s="12"/>
      <c r="Q29" s="12"/>
      <c r="R29" s="12"/>
      <c r="S29" s="12"/>
      <c r="T29" s="12"/>
      <c r="U29" s="12"/>
    </row>
    <row r="30" spans="1:21" s="21" customFormat="1" ht="13.15" customHeight="1">
      <c r="A30" s="22" t="s">
        <v>607</v>
      </c>
      <c r="B30" s="23">
        <v>0.374</v>
      </c>
      <c r="C30" s="24">
        <v>66784.875100000005</v>
      </c>
      <c r="D30" s="25">
        <v>60344.272499999999</v>
      </c>
      <c r="E30" s="25">
        <v>63666.366399999999</v>
      </c>
      <c r="F30" s="183">
        <v>70941.065700000006</v>
      </c>
      <c r="G30" s="25">
        <v>83845.286300000007</v>
      </c>
      <c r="H30" s="25">
        <v>69720.308699999994</v>
      </c>
      <c r="I30" s="26">
        <v>23.1</v>
      </c>
      <c r="J30" s="26">
        <v>17.420000000000002</v>
      </c>
      <c r="K30" s="26">
        <v>9.3000000000000007</v>
      </c>
      <c r="L30" s="26">
        <v>177.1893</v>
      </c>
      <c r="M30" s="11"/>
      <c r="N30" s="113"/>
      <c r="O30" s="12"/>
      <c r="P30" s="12"/>
      <c r="Q30" s="12"/>
      <c r="R30" s="12"/>
      <c r="S30" s="12"/>
      <c r="T30" s="12"/>
      <c r="U30" s="12"/>
    </row>
    <row r="31" spans="1:21" s="21" customFormat="1" ht="13.15" customHeight="1">
      <c r="A31" s="16" t="s">
        <v>121</v>
      </c>
      <c r="B31" s="17">
        <v>2.2427000000000001</v>
      </c>
      <c r="C31" s="18">
        <v>69612.332999999999</v>
      </c>
      <c r="D31" s="19">
        <v>48077.070500000002</v>
      </c>
      <c r="E31" s="19">
        <v>57107.737800000003</v>
      </c>
      <c r="F31" s="183">
        <v>86300.261899999998</v>
      </c>
      <c r="G31" s="19">
        <v>105534.1891</v>
      </c>
      <c r="H31" s="19">
        <v>73396.968800000002</v>
      </c>
      <c r="I31" s="20">
        <v>14.71</v>
      </c>
      <c r="J31" s="20">
        <v>27.37</v>
      </c>
      <c r="K31" s="20">
        <v>11.14</v>
      </c>
      <c r="L31" s="20">
        <v>173.982</v>
      </c>
      <c r="M31" s="11"/>
      <c r="N31" s="113"/>
      <c r="O31" s="12"/>
      <c r="P31" s="12"/>
      <c r="Q31" s="12"/>
      <c r="R31" s="12"/>
      <c r="S31" s="12"/>
      <c r="T31" s="12"/>
      <c r="U31" s="12"/>
    </row>
    <row r="32" spans="1:21" s="21" customFormat="1" ht="13.15" customHeight="1">
      <c r="A32" s="22" t="s">
        <v>608</v>
      </c>
      <c r="B32" s="23">
        <v>0.5665</v>
      </c>
      <c r="C32" s="24">
        <v>72911.855599999995</v>
      </c>
      <c r="D32" s="25">
        <v>47330.4133</v>
      </c>
      <c r="E32" s="25">
        <v>58269.251199999999</v>
      </c>
      <c r="F32" s="183">
        <v>89801.596999999994</v>
      </c>
      <c r="G32" s="25">
        <v>110127.38800000001</v>
      </c>
      <c r="H32" s="25">
        <v>76587.623800000001</v>
      </c>
      <c r="I32" s="26">
        <v>15.79</v>
      </c>
      <c r="J32" s="26">
        <v>28.01</v>
      </c>
      <c r="K32" s="26">
        <v>11.2</v>
      </c>
      <c r="L32" s="26">
        <v>173.88829999999999</v>
      </c>
      <c r="M32" s="11"/>
      <c r="N32" s="113"/>
      <c r="O32" s="12"/>
      <c r="P32" s="12"/>
      <c r="Q32" s="12"/>
      <c r="R32" s="12"/>
      <c r="S32" s="12"/>
      <c r="T32" s="12"/>
      <c r="U32" s="12"/>
    </row>
    <row r="33" spans="1:21" s="21" customFormat="1" ht="13.15" customHeight="1">
      <c r="A33" s="22" t="s">
        <v>609</v>
      </c>
      <c r="B33" s="23">
        <v>0.42370000000000002</v>
      </c>
      <c r="C33" s="24">
        <v>73191.647299999997</v>
      </c>
      <c r="D33" s="25">
        <v>51261.779199999997</v>
      </c>
      <c r="E33" s="25">
        <v>59608.026700000002</v>
      </c>
      <c r="F33" s="183">
        <v>89703.825100000002</v>
      </c>
      <c r="G33" s="25">
        <v>107477.00109999999</v>
      </c>
      <c r="H33" s="25">
        <v>76373.973599999998</v>
      </c>
      <c r="I33" s="26">
        <v>12.32</v>
      </c>
      <c r="J33" s="26">
        <v>28.12</v>
      </c>
      <c r="K33" s="26">
        <v>11.29</v>
      </c>
      <c r="L33" s="26">
        <v>174.2011</v>
      </c>
      <c r="M33" s="11"/>
      <c r="N33" s="113"/>
      <c r="O33" s="12"/>
      <c r="P33" s="12"/>
      <c r="Q33" s="12"/>
      <c r="R33" s="12"/>
      <c r="S33" s="12"/>
      <c r="T33" s="12"/>
      <c r="U33" s="12"/>
    </row>
    <row r="34" spans="1:21" s="21" customFormat="1" ht="13.15" customHeight="1">
      <c r="A34" s="16" t="s">
        <v>123</v>
      </c>
      <c r="B34" s="17">
        <v>0.15570000000000001</v>
      </c>
      <c r="C34" s="18">
        <v>64150.695599999999</v>
      </c>
      <c r="D34" s="19">
        <v>45309.573600000003</v>
      </c>
      <c r="E34" s="19">
        <v>51363.763800000001</v>
      </c>
      <c r="F34" s="183">
        <v>76754.384999999995</v>
      </c>
      <c r="G34" s="19">
        <v>100580.0802</v>
      </c>
      <c r="H34" s="19">
        <v>69678.543399999995</v>
      </c>
      <c r="I34" s="20">
        <v>16.84</v>
      </c>
      <c r="J34" s="20">
        <v>27.52</v>
      </c>
      <c r="K34" s="20">
        <v>10.32</v>
      </c>
      <c r="L34" s="20">
        <v>174.18889999999999</v>
      </c>
      <c r="M34" s="11"/>
      <c r="N34" s="113"/>
      <c r="O34" s="12"/>
      <c r="P34" s="12"/>
      <c r="Q34" s="12"/>
      <c r="R34" s="12"/>
      <c r="S34" s="12"/>
      <c r="T34" s="12"/>
      <c r="U34" s="12"/>
    </row>
    <row r="35" spans="1:21" s="21" customFormat="1" ht="13.15" customHeight="1">
      <c r="A35" s="16" t="s">
        <v>127</v>
      </c>
      <c r="B35" s="17">
        <v>0.2203</v>
      </c>
      <c r="C35" s="18">
        <v>74382.991999999998</v>
      </c>
      <c r="D35" s="19">
        <v>49161.777499999997</v>
      </c>
      <c r="E35" s="19">
        <v>58040.489500000003</v>
      </c>
      <c r="F35" s="183">
        <v>95129.154200000004</v>
      </c>
      <c r="G35" s="19">
        <v>118967.2841</v>
      </c>
      <c r="H35" s="19">
        <v>80567.974400000006</v>
      </c>
      <c r="I35" s="20">
        <v>15.32</v>
      </c>
      <c r="J35" s="20">
        <v>27.29</v>
      </c>
      <c r="K35" s="20">
        <v>10.96</v>
      </c>
      <c r="L35" s="20">
        <v>173.3802</v>
      </c>
      <c r="M35" s="11"/>
      <c r="N35" s="113"/>
      <c r="O35" s="12"/>
      <c r="P35" s="12"/>
      <c r="Q35" s="12"/>
      <c r="R35" s="12"/>
      <c r="S35" s="12"/>
      <c r="T35" s="12"/>
      <c r="U35" s="12"/>
    </row>
    <row r="36" spans="1:21" s="21" customFormat="1" ht="13.15" customHeight="1">
      <c r="A36" s="16" t="s">
        <v>129</v>
      </c>
      <c r="B36" s="17">
        <v>0.58399999999999996</v>
      </c>
      <c r="C36" s="18">
        <v>71717.230100000001</v>
      </c>
      <c r="D36" s="19">
        <v>49454.433400000002</v>
      </c>
      <c r="E36" s="19">
        <v>56810.375599999999</v>
      </c>
      <c r="F36" s="183">
        <v>86540.478000000003</v>
      </c>
      <c r="G36" s="19">
        <v>108194.06230000001</v>
      </c>
      <c r="H36" s="19">
        <v>75016.260500000004</v>
      </c>
      <c r="I36" s="20">
        <v>13.29</v>
      </c>
      <c r="J36" s="20">
        <v>25.64</v>
      </c>
      <c r="K36" s="20">
        <v>10.92</v>
      </c>
      <c r="L36" s="20">
        <v>173.61619999999999</v>
      </c>
      <c r="M36" s="11"/>
      <c r="N36" s="113"/>
      <c r="O36" s="12"/>
      <c r="P36" s="12"/>
      <c r="Q36" s="12"/>
      <c r="R36" s="12"/>
      <c r="S36" s="12"/>
      <c r="T36" s="12"/>
      <c r="U36" s="12"/>
    </row>
    <row r="37" spans="1:21" s="21" customFormat="1" ht="13.15" customHeight="1">
      <c r="A37" s="22" t="s">
        <v>130</v>
      </c>
      <c r="B37" s="23">
        <v>0.17380000000000001</v>
      </c>
      <c r="C37" s="24">
        <v>69366.897599999997</v>
      </c>
      <c r="D37" s="25">
        <v>50685.951999999997</v>
      </c>
      <c r="E37" s="25">
        <v>55599.237200000003</v>
      </c>
      <c r="F37" s="183">
        <v>79440.360100000005</v>
      </c>
      <c r="G37" s="25">
        <v>94335.260299999994</v>
      </c>
      <c r="H37" s="25">
        <v>70782.403200000001</v>
      </c>
      <c r="I37" s="26">
        <v>13.37</v>
      </c>
      <c r="J37" s="26">
        <v>24.45</v>
      </c>
      <c r="K37" s="26">
        <v>10.58</v>
      </c>
      <c r="L37" s="26">
        <v>174.0787</v>
      </c>
      <c r="M37" s="11"/>
      <c r="N37" s="113"/>
      <c r="O37" s="12"/>
      <c r="P37" s="12"/>
      <c r="Q37" s="12"/>
      <c r="R37" s="12"/>
      <c r="S37" s="12"/>
      <c r="T37" s="12"/>
      <c r="U37" s="12"/>
    </row>
    <row r="38" spans="1:21" s="21" customFormat="1" ht="13.15" customHeight="1">
      <c r="A38" s="22" t="s">
        <v>610</v>
      </c>
      <c r="B38" s="23">
        <v>0.32150000000000001</v>
      </c>
      <c r="C38" s="24">
        <v>76216.276299999998</v>
      </c>
      <c r="D38" s="25">
        <v>52293.333100000003</v>
      </c>
      <c r="E38" s="25">
        <v>61980.625099999997</v>
      </c>
      <c r="F38" s="183">
        <v>91920.372199999998</v>
      </c>
      <c r="G38" s="25">
        <v>113959.1829</v>
      </c>
      <c r="H38" s="25">
        <v>80675.942899999995</v>
      </c>
      <c r="I38" s="26">
        <v>13.52</v>
      </c>
      <c r="J38" s="26">
        <v>26.45</v>
      </c>
      <c r="K38" s="26">
        <v>11.16</v>
      </c>
      <c r="L38" s="26">
        <v>173.58529999999999</v>
      </c>
      <c r="M38" s="11"/>
      <c r="N38" s="113"/>
      <c r="O38" s="12"/>
      <c r="P38" s="12"/>
      <c r="Q38" s="12"/>
      <c r="R38" s="12"/>
      <c r="S38" s="12"/>
      <c r="T38" s="12"/>
      <c r="U38" s="12"/>
    </row>
    <row r="39" spans="1:21" s="21" customFormat="1" ht="13.15" customHeight="1">
      <c r="A39" s="16" t="s">
        <v>136</v>
      </c>
      <c r="B39" s="17">
        <v>0.1835</v>
      </c>
      <c r="C39" s="18">
        <v>61173.468500000003</v>
      </c>
      <c r="D39" s="19">
        <v>43622.861599999997</v>
      </c>
      <c r="E39" s="19">
        <v>51278.6924</v>
      </c>
      <c r="F39" s="183">
        <v>73585.761899999998</v>
      </c>
      <c r="G39" s="19">
        <v>84146.907900000006</v>
      </c>
      <c r="H39" s="19">
        <v>64561.243999999999</v>
      </c>
      <c r="I39" s="20">
        <v>14.76</v>
      </c>
      <c r="J39" s="20">
        <v>24.18</v>
      </c>
      <c r="K39" s="20">
        <v>10.14</v>
      </c>
      <c r="L39" s="20">
        <v>173.4119</v>
      </c>
      <c r="M39" s="11"/>
      <c r="N39" s="113"/>
      <c r="O39" s="12"/>
      <c r="P39" s="12"/>
      <c r="Q39" s="12"/>
      <c r="R39" s="12"/>
      <c r="S39" s="12"/>
      <c r="T39" s="12"/>
      <c r="U39" s="12"/>
    </row>
    <row r="40" spans="1:21" s="21" customFormat="1" ht="13.15" customHeight="1">
      <c r="A40" s="16" t="s">
        <v>139</v>
      </c>
      <c r="B40" s="17">
        <v>0.3574</v>
      </c>
      <c r="C40" s="18">
        <v>67981.849100000007</v>
      </c>
      <c r="D40" s="19">
        <v>43458.073799999998</v>
      </c>
      <c r="E40" s="19">
        <v>53257.024700000002</v>
      </c>
      <c r="F40" s="183">
        <v>82973.005699999994</v>
      </c>
      <c r="G40" s="19">
        <v>103757.6874</v>
      </c>
      <c r="H40" s="19">
        <v>70933.0962</v>
      </c>
      <c r="I40" s="20">
        <v>14.23</v>
      </c>
      <c r="J40" s="20">
        <v>27.45</v>
      </c>
      <c r="K40" s="20">
        <v>10.47</v>
      </c>
      <c r="L40" s="20">
        <v>174.8382</v>
      </c>
      <c r="M40" s="11"/>
      <c r="N40" s="113"/>
      <c r="O40" s="12"/>
      <c r="P40" s="12"/>
      <c r="Q40" s="12"/>
      <c r="R40" s="12"/>
      <c r="S40" s="12"/>
      <c r="T40" s="12"/>
      <c r="U40" s="12"/>
    </row>
    <row r="41" spans="1:21" s="21" customFormat="1" ht="13.15" customHeight="1">
      <c r="A41" s="22" t="s">
        <v>142</v>
      </c>
      <c r="B41" s="23">
        <v>0.25030000000000002</v>
      </c>
      <c r="C41" s="24">
        <v>71335.442800000004</v>
      </c>
      <c r="D41" s="25">
        <v>47419.393400000001</v>
      </c>
      <c r="E41" s="25">
        <v>58091.2546</v>
      </c>
      <c r="F41" s="183">
        <v>85328.672600000005</v>
      </c>
      <c r="G41" s="25">
        <v>104645.6859</v>
      </c>
      <c r="H41" s="25">
        <v>74067.301399999997</v>
      </c>
      <c r="I41" s="26">
        <v>14.11</v>
      </c>
      <c r="J41" s="26">
        <v>28.41</v>
      </c>
      <c r="K41" s="26">
        <v>10.38</v>
      </c>
      <c r="L41" s="26">
        <v>174.6627</v>
      </c>
      <c r="M41" s="11"/>
      <c r="N41" s="113"/>
      <c r="O41" s="12"/>
      <c r="P41" s="12"/>
      <c r="Q41" s="12"/>
      <c r="R41" s="12"/>
      <c r="S41" s="12"/>
      <c r="T41" s="12"/>
      <c r="U41" s="12"/>
    </row>
    <row r="42" spans="1:21" s="21" customFormat="1" ht="13.15" customHeight="1">
      <c r="A42" s="16" t="s">
        <v>144</v>
      </c>
      <c r="B42" s="17">
        <v>0.43009999999999998</v>
      </c>
      <c r="C42" s="18">
        <v>73611.092099999994</v>
      </c>
      <c r="D42" s="19">
        <v>48420.310400000002</v>
      </c>
      <c r="E42" s="19">
        <v>60542.632899999997</v>
      </c>
      <c r="F42" s="183">
        <v>90590.982399999994</v>
      </c>
      <c r="G42" s="19">
        <v>108992.1277</v>
      </c>
      <c r="H42" s="19">
        <v>77418.391900000002</v>
      </c>
      <c r="I42" s="20">
        <v>13.74</v>
      </c>
      <c r="J42" s="20">
        <v>27.54</v>
      </c>
      <c r="K42" s="20">
        <v>10.47</v>
      </c>
      <c r="L42" s="20">
        <v>174.6103</v>
      </c>
      <c r="M42" s="11"/>
      <c r="N42" s="113"/>
      <c r="O42" s="12"/>
      <c r="P42" s="12"/>
      <c r="Q42" s="12"/>
      <c r="R42" s="12"/>
      <c r="S42" s="12"/>
      <c r="T42" s="12"/>
      <c r="U42" s="12"/>
    </row>
    <row r="43" spans="1:21" s="21" customFormat="1" ht="13.15" customHeight="1">
      <c r="A43" s="22" t="s">
        <v>145</v>
      </c>
      <c r="B43" s="23">
        <v>0.28699999999999998</v>
      </c>
      <c r="C43" s="24">
        <v>73218.987299999993</v>
      </c>
      <c r="D43" s="25">
        <v>48938.451999999997</v>
      </c>
      <c r="E43" s="25">
        <v>60083.407500000001</v>
      </c>
      <c r="F43" s="183">
        <v>91080.955100000006</v>
      </c>
      <c r="G43" s="25">
        <v>108489.5851</v>
      </c>
      <c r="H43" s="25">
        <v>77102.176600000006</v>
      </c>
      <c r="I43" s="26">
        <v>14.11</v>
      </c>
      <c r="J43" s="26">
        <v>27</v>
      </c>
      <c r="K43" s="26">
        <v>10.19</v>
      </c>
      <c r="L43" s="26">
        <v>174.8058</v>
      </c>
      <c r="M43" s="11"/>
      <c r="N43" s="113"/>
      <c r="O43" s="12"/>
      <c r="P43" s="12"/>
      <c r="Q43" s="12"/>
      <c r="R43" s="12"/>
      <c r="S43" s="12"/>
      <c r="T43" s="12"/>
      <c r="U43" s="12"/>
    </row>
    <row r="44" spans="1:21" s="21" customFormat="1" ht="13.15" customHeight="1">
      <c r="A44" s="16" t="s">
        <v>611</v>
      </c>
      <c r="B44" s="17">
        <v>3.8445</v>
      </c>
      <c r="C44" s="18">
        <v>59964.020199999999</v>
      </c>
      <c r="D44" s="19">
        <v>46962.838499999998</v>
      </c>
      <c r="E44" s="19">
        <v>52384.901700000002</v>
      </c>
      <c r="F44" s="183">
        <v>67635.847500000003</v>
      </c>
      <c r="G44" s="19">
        <v>75254.989000000001</v>
      </c>
      <c r="H44" s="19">
        <v>60810.7258</v>
      </c>
      <c r="I44" s="20">
        <v>14.01</v>
      </c>
      <c r="J44" s="20">
        <v>19.84</v>
      </c>
      <c r="K44" s="20">
        <v>15.81</v>
      </c>
      <c r="L44" s="20">
        <v>173.5402</v>
      </c>
      <c r="M44" s="11"/>
      <c r="N44" s="113"/>
      <c r="O44" s="12"/>
      <c r="P44" s="12"/>
      <c r="Q44" s="12"/>
      <c r="R44" s="12"/>
      <c r="S44" s="12"/>
      <c r="T44" s="12"/>
      <c r="U44" s="12"/>
    </row>
    <row r="45" spans="1:21" s="21" customFormat="1" ht="13.15" customHeight="1">
      <c r="A45" s="22" t="s">
        <v>612</v>
      </c>
      <c r="B45" s="23">
        <v>2.8033000000000001</v>
      </c>
      <c r="C45" s="24">
        <v>58716.702400000002</v>
      </c>
      <c r="D45" s="25">
        <v>46535.004500000003</v>
      </c>
      <c r="E45" s="25">
        <v>51576.560400000002</v>
      </c>
      <c r="F45" s="183">
        <v>66586.417000000001</v>
      </c>
      <c r="G45" s="25">
        <v>73295.484599999996</v>
      </c>
      <c r="H45" s="25">
        <v>59783.8802</v>
      </c>
      <c r="I45" s="26">
        <v>14.26</v>
      </c>
      <c r="J45" s="26">
        <v>19.05</v>
      </c>
      <c r="K45" s="26">
        <v>15.83</v>
      </c>
      <c r="L45" s="26">
        <v>173.571</v>
      </c>
      <c r="M45" s="11"/>
      <c r="N45" s="113"/>
      <c r="O45" s="12"/>
      <c r="P45" s="12"/>
      <c r="Q45" s="12"/>
      <c r="R45" s="12"/>
      <c r="S45" s="12"/>
      <c r="T45" s="12"/>
      <c r="U45" s="12"/>
    </row>
    <row r="46" spans="1:21" s="21" customFormat="1" ht="13.15" customHeight="1">
      <c r="A46" s="22" t="s">
        <v>613</v>
      </c>
      <c r="B46" s="23">
        <v>0.3221</v>
      </c>
      <c r="C46" s="24">
        <v>64733.641600000003</v>
      </c>
      <c r="D46" s="25">
        <v>47873.543899999997</v>
      </c>
      <c r="E46" s="25">
        <v>54555.510799999996</v>
      </c>
      <c r="F46" s="183">
        <v>73667.509000000005</v>
      </c>
      <c r="G46" s="25">
        <v>82295.574999999997</v>
      </c>
      <c r="H46" s="25">
        <v>65141.986700000001</v>
      </c>
      <c r="I46" s="26">
        <v>13.95</v>
      </c>
      <c r="J46" s="26">
        <v>22.39</v>
      </c>
      <c r="K46" s="26">
        <v>15.48</v>
      </c>
      <c r="L46" s="26">
        <v>173.6533</v>
      </c>
      <c r="M46" s="11"/>
      <c r="N46" s="113"/>
      <c r="O46" s="12"/>
      <c r="P46" s="12"/>
      <c r="Q46" s="12"/>
      <c r="R46" s="12"/>
      <c r="S46" s="12"/>
      <c r="T46" s="12"/>
      <c r="U46" s="12"/>
    </row>
    <row r="47" spans="1:21" s="21" customFormat="1" ht="13.15" customHeight="1">
      <c r="A47" s="16" t="s">
        <v>146</v>
      </c>
      <c r="B47" s="17">
        <v>1.3204</v>
      </c>
      <c r="C47" s="18">
        <v>96309.636400000003</v>
      </c>
      <c r="D47" s="19">
        <v>61405.6348</v>
      </c>
      <c r="E47" s="19">
        <v>74088.186400000006</v>
      </c>
      <c r="F47" s="183">
        <v>139895.42389999999</v>
      </c>
      <c r="G47" s="19">
        <v>183059.5716</v>
      </c>
      <c r="H47" s="19">
        <v>111271.44869999999</v>
      </c>
      <c r="I47" s="20">
        <v>15</v>
      </c>
      <c r="J47" s="20">
        <v>30.21</v>
      </c>
      <c r="K47" s="20">
        <v>9.9499999999999993</v>
      </c>
      <c r="L47" s="20">
        <v>179.7706</v>
      </c>
      <c r="M47" s="11"/>
      <c r="N47" s="113"/>
      <c r="O47" s="12"/>
      <c r="P47" s="12"/>
      <c r="Q47" s="12"/>
      <c r="R47" s="12"/>
      <c r="S47" s="12"/>
      <c r="T47" s="12"/>
      <c r="U47" s="12"/>
    </row>
    <row r="48" spans="1:21" s="21" customFormat="1" ht="13.15" customHeight="1">
      <c r="A48" s="22" t="s">
        <v>147</v>
      </c>
      <c r="B48" s="23">
        <v>0.40639999999999998</v>
      </c>
      <c r="C48" s="24">
        <v>149598.44289999999</v>
      </c>
      <c r="D48" s="25">
        <v>101896.7411</v>
      </c>
      <c r="E48" s="25">
        <v>119913.0126</v>
      </c>
      <c r="F48" s="183">
        <v>183059.5716</v>
      </c>
      <c r="G48" s="25">
        <v>216302.5822</v>
      </c>
      <c r="H48" s="25">
        <v>157103.30309999999</v>
      </c>
      <c r="I48" s="26">
        <v>15.01</v>
      </c>
      <c r="J48" s="26">
        <v>33.86</v>
      </c>
      <c r="K48" s="26">
        <v>9.5</v>
      </c>
      <c r="L48" s="26">
        <v>186.27160000000001</v>
      </c>
      <c r="M48" s="11"/>
      <c r="N48" s="113"/>
      <c r="O48" s="12"/>
      <c r="P48" s="12"/>
      <c r="Q48" s="12"/>
      <c r="R48" s="12"/>
      <c r="S48" s="12"/>
      <c r="T48" s="12"/>
      <c r="U48" s="12"/>
    </row>
    <row r="49" spans="1:21" s="21" customFormat="1" ht="13.15" customHeight="1">
      <c r="A49" s="22" t="s">
        <v>614</v>
      </c>
      <c r="B49" s="23">
        <v>0.46089999999999998</v>
      </c>
      <c r="C49" s="24">
        <v>79482.027700000006</v>
      </c>
      <c r="D49" s="25">
        <v>59809.036699999997</v>
      </c>
      <c r="E49" s="25">
        <v>68645.178</v>
      </c>
      <c r="F49" s="183">
        <v>90439.402100000007</v>
      </c>
      <c r="G49" s="25">
        <v>106850.82429999999</v>
      </c>
      <c r="H49" s="25">
        <v>81447.038400000005</v>
      </c>
      <c r="I49" s="26">
        <v>13.36</v>
      </c>
      <c r="J49" s="26">
        <v>24.8</v>
      </c>
      <c r="K49" s="26">
        <v>10.61</v>
      </c>
      <c r="L49" s="26">
        <v>175.667</v>
      </c>
      <c r="M49" s="11"/>
      <c r="N49" s="113"/>
      <c r="O49" s="12"/>
      <c r="P49" s="12"/>
      <c r="Q49" s="12"/>
      <c r="R49" s="12"/>
      <c r="S49" s="12"/>
      <c r="T49" s="12"/>
      <c r="U49" s="12"/>
    </row>
    <row r="50" spans="1:21" s="21" customFormat="1" ht="13.15" customHeight="1">
      <c r="A50" s="16" t="s">
        <v>148</v>
      </c>
      <c r="B50" s="17">
        <v>0.4274</v>
      </c>
      <c r="C50" s="18">
        <v>62677.732300000003</v>
      </c>
      <c r="D50" s="19">
        <v>45164.991099999999</v>
      </c>
      <c r="E50" s="19">
        <v>52646.764499999997</v>
      </c>
      <c r="F50" s="183">
        <v>71346.028000000006</v>
      </c>
      <c r="G50" s="19">
        <v>84516.579199999993</v>
      </c>
      <c r="H50" s="19">
        <v>63424.924700000003</v>
      </c>
      <c r="I50" s="20">
        <v>15.01</v>
      </c>
      <c r="J50" s="20">
        <v>21.79</v>
      </c>
      <c r="K50" s="20">
        <v>10.44</v>
      </c>
      <c r="L50" s="20">
        <v>174.6164</v>
      </c>
      <c r="M50" s="11"/>
      <c r="N50" s="113"/>
      <c r="O50" s="12"/>
      <c r="P50" s="12"/>
      <c r="Q50" s="12"/>
      <c r="R50" s="12"/>
      <c r="S50" s="12"/>
      <c r="T50" s="12"/>
      <c r="U50" s="12"/>
    </row>
    <row r="51" spans="1:21" s="21" customFormat="1" ht="13.15" customHeight="1">
      <c r="A51" s="16" t="s">
        <v>149</v>
      </c>
      <c r="B51" s="17">
        <v>0.85509999999999997</v>
      </c>
      <c r="C51" s="18">
        <v>71538.732399999994</v>
      </c>
      <c r="D51" s="19">
        <v>52769.529600000002</v>
      </c>
      <c r="E51" s="19">
        <v>62065.168299999998</v>
      </c>
      <c r="F51" s="183">
        <v>86331.726500000004</v>
      </c>
      <c r="G51" s="19">
        <v>96530.237200000003</v>
      </c>
      <c r="H51" s="19">
        <v>74294.092699999994</v>
      </c>
      <c r="I51" s="20">
        <v>14.23</v>
      </c>
      <c r="J51" s="20">
        <v>25.51</v>
      </c>
      <c r="K51" s="20">
        <v>11.03</v>
      </c>
      <c r="L51" s="20">
        <v>174.65629999999999</v>
      </c>
      <c r="M51" s="11"/>
      <c r="N51" s="113"/>
      <c r="O51" s="12"/>
      <c r="P51" s="12"/>
      <c r="Q51" s="12"/>
      <c r="R51" s="12"/>
      <c r="S51" s="12"/>
      <c r="T51" s="12"/>
      <c r="U51" s="12"/>
    </row>
    <row r="52" spans="1:21" s="21" customFormat="1" ht="13.15" customHeight="1">
      <c r="A52" s="22" t="s">
        <v>615</v>
      </c>
      <c r="B52" s="23">
        <v>0.5131</v>
      </c>
      <c r="C52" s="24">
        <v>68099.762600000002</v>
      </c>
      <c r="D52" s="25">
        <v>51891.215600000003</v>
      </c>
      <c r="E52" s="25">
        <v>60541.269399999997</v>
      </c>
      <c r="F52" s="183">
        <v>81165.7353</v>
      </c>
      <c r="G52" s="25">
        <v>90893.408200000005</v>
      </c>
      <c r="H52" s="25">
        <v>70995.255999999994</v>
      </c>
      <c r="I52" s="26">
        <v>15.4</v>
      </c>
      <c r="J52" s="26">
        <v>21.51</v>
      </c>
      <c r="K52" s="26">
        <v>9.6199999999999992</v>
      </c>
      <c r="L52" s="26">
        <v>175.2483</v>
      </c>
      <c r="M52" s="11"/>
      <c r="N52" s="113"/>
      <c r="O52" s="12"/>
      <c r="P52" s="12"/>
      <c r="Q52" s="12"/>
      <c r="R52" s="12"/>
      <c r="S52" s="12"/>
      <c r="T52" s="12"/>
      <c r="U52" s="12"/>
    </row>
    <row r="53" spans="1:21" s="21" customFormat="1" ht="13.15" customHeight="1">
      <c r="A53" s="22" t="s">
        <v>616</v>
      </c>
      <c r="B53" s="23">
        <v>0.3</v>
      </c>
      <c r="C53" s="24">
        <v>82889.6302</v>
      </c>
      <c r="D53" s="25">
        <v>56502.798699999999</v>
      </c>
      <c r="E53" s="25">
        <v>67819.341199999995</v>
      </c>
      <c r="F53" s="183">
        <v>91345.224199999997</v>
      </c>
      <c r="G53" s="25">
        <v>102565.84149999999</v>
      </c>
      <c r="H53" s="25">
        <v>80485.802200000006</v>
      </c>
      <c r="I53" s="26">
        <v>12.65</v>
      </c>
      <c r="J53" s="26">
        <v>31.41</v>
      </c>
      <c r="K53" s="26">
        <v>13.11</v>
      </c>
      <c r="L53" s="26">
        <v>173.69749999999999</v>
      </c>
      <c r="M53" s="11"/>
      <c r="N53" s="113"/>
      <c r="O53" s="12"/>
      <c r="P53" s="12"/>
      <c r="Q53" s="12"/>
      <c r="R53" s="12"/>
      <c r="S53" s="12"/>
      <c r="T53" s="12"/>
      <c r="U53" s="12"/>
    </row>
    <row r="54" spans="1:21" s="21" customFormat="1" ht="13.15" customHeight="1">
      <c r="A54" s="16" t="s">
        <v>150</v>
      </c>
      <c r="B54" s="17">
        <v>9.6905000000000001</v>
      </c>
      <c r="C54" s="18">
        <v>78607.170299999998</v>
      </c>
      <c r="D54" s="19">
        <v>59778.627200000003</v>
      </c>
      <c r="E54" s="19">
        <v>68401.581999999995</v>
      </c>
      <c r="F54" s="183">
        <v>90508.813099999999</v>
      </c>
      <c r="G54" s="19">
        <v>101829.12609999999</v>
      </c>
      <c r="H54" s="19">
        <v>80110.620999999999</v>
      </c>
      <c r="I54" s="20">
        <v>16.68</v>
      </c>
      <c r="J54" s="20">
        <v>23.84</v>
      </c>
      <c r="K54" s="20">
        <v>16.09</v>
      </c>
      <c r="L54" s="20">
        <v>173.7183</v>
      </c>
      <c r="M54" s="11"/>
      <c r="N54" s="113"/>
      <c r="O54" s="12"/>
      <c r="P54" s="12"/>
      <c r="Q54" s="12"/>
      <c r="R54" s="12"/>
      <c r="S54" s="12"/>
      <c r="T54" s="12"/>
      <c r="U54" s="12"/>
    </row>
    <row r="55" spans="1:21" s="21" customFormat="1" ht="13.15" customHeight="1">
      <c r="A55" s="22" t="s">
        <v>617</v>
      </c>
      <c r="B55" s="23">
        <v>6.1169000000000002</v>
      </c>
      <c r="C55" s="24">
        <v>77404.441500000001</v>
      </c>
      <c r="D55" s="25">
        <v>59952.8001</v>
      </c>
      <c r="E55" s="25">
        <v>68148.556100000002</v>
      </c>
      <c r="F55" s="183">
        <v>87384.180200000003</v>
      </c>
      <c r="G55" s="25">
        <v>97954.676800000001</v>
      </c>
      <c r="H55" s="25">
        <v>78517.9565</v>
      </c>
      <c r="I55" s="26">
        <v>16.399999999999999</v>
      </c>
      <c r="J55" s="26">
        <v>23.37</v>
      </c>
      <c r="K55" s="26">
        <v>16.09</v>
      </c>
      <c r="L55" s="26">
        <v>173.68119999999999</v>
      </c>
      <c r="M55" s="11"/>
      <c r="N55" s="113"/>
      <c r="O55" s="12"/>
      <c r="P55" s="12"/>
      <c r="Q55" s="12"/>
      <c r="R55" s="12"/>
      <c r="S55" s="12"/>
      <c r="T55" s="12"/>
      <c r="U55" s="12"/>
    </row>
    <row r="56" spans="1:21" s="21" customFormat="1" ht="13.15" customHeight="1">
      <c r="A56" s="22" t="s">
        <v>618</v>
      </c>
      <c r="B56" s="23">
        <v>1.8715999999999999</v>
      </c>
      <c r="C56" s="24">
        <v>87737.110100000005</v>
      </c>
      <c r="D56" s="25">
        <v>64375.154399999999</v>
      </c>
      <c r="E56" s="25">
        <v>73556.353099999993</v>
      </c>
      <c r="F56" s="183">
        <v>100184.5006</v>
      </c>
      <c r="G56" s="25">
        <v>109720.8753</v>
      </c>
      <c r="H56" s="25">
        <v>87520.391799999998</v>
      </c>
      <c r="I56" s="26">
        <v>18.93</v>
      </c>
      <c r="J56" s="26">
        <v>24.89</v>
      </c>
      <c r="K56" s="26">
        <v>16.25</v>
      </c>
      <c r="L56" s="26">
        <v>173.95769999999999</v>
      </c>
      <c r="M56" s="11"/>
      <c r="N56" s="113"/>
      <c r="O56" s="12"/>
      <c r="P56" s="12"/>
      <c r="Q56" s="12"/>
      <c r="R56" s="12"/>
      <c r="S56" s="12"/>
      <c r="T56" s="12"/>
      <c r="U56" s="12"/>
    </row>
    <row r="57" spans="1:21" s="21" customFormat="1" ht="13.15" customHeight="1">
      <c r="A57" s="16" t="s">
        <v>154</v>
      </c>
      <c r="B57" s="17">
        <v>2.8024</v>
      </c>
      <c r="C57" s="18">
        <v>75129.832599999994</v>
      </c>
      <c r="D57" s="19">
        <v>55119.662600000003</v>
      </c>
      <c r="E57" s="19">
        <v>65986.351800000004</v>
      </c>
      <c r="F57" s="183">
        <v>85107.533200000005</v>
      </c>
      <c r="G57" s="19">
        <v>100859.2424</v>
      </c>
      <c r="H57" s="19">
        <v>76879.372300000003</v>
      </c>
      <c r="I57" s="20">
        <v>9.42</v>
      </c>
      <c r="J57" s="20">
        <v>25.65</v>
      </c>
      <c r="K57" s="20">
        <v>12.75</v>
      </c>
      <c r="L57" s="20">
        <v>168.83629999999999</v>
      </c>
      <c r="M57" s="11"/>
      <c r="N57" s="113"/>
      <c r="O57" s="12"/>
      <c r="P57" s="12"/>
      <c r="Q57" s="12"/>
      <c r="R57" s="12"/>
      <c r="S57" s="12"/>
      <c r="T57" s="12"/>
      <c r="U57" s="12"/>
    </row>
    <row r="58" spans="1:21" s="21" customFormat="1" ht="13.15" customHeight="1">
      <c r="A58" s="22" t="s">
        <v>619</v>
      </c>
      <c r="B58" s="23">
        <v>0.41920000000000002</v>
      </c>
      <c r="C58" s="24">
        <v>58174.898000000001</v>
      </c>
      <c r="D58" s="25">
        <v>41870.9683</v>
      </c>
      <c r="E58" s="25">
        <v>50773.5864</v>
      </c>
      <c r="F58" s="183">
        <v>69361.479600000006</v>
      </c>
      <c r="G58" s="25">
        <v>81672.252299999993</v>
      </c>
      <c r="H58" s="25">
        <v>60846.713400000001</v>
      </c>
      <c r="I58" s="26">
        <v>10.36</v>
      </c>
      <c r="J58" s="26">
        <v>22.8</v>
      </c>
      <c r="K58" s="26">
        <v>10.18</v>
      </c>
      <c r="L58" s="26">
        <v>173.41579999999999</v>
      </c>
      <c r="M58" s="11"/>
      <c r="N58" s="113"/>
      <c r="O58" s="12"/>
      <c r="P58" s="12"/>
      <c r="Q58" s="12"/>
      <c r="R58" s="12"/>
      <c r="S58" s="12"/>
      <c r="T58" s="12"/>
      <c r="U58" s="12"/>
    </row>
    <row r="59" spans="1:21" s="21" customFormat="1" ht="13.15" customHeight="1">
      <c r="A59" s="22" t="s">
        <v>620</v>
      </c>
      <c r="B59" s="23">
        <v>1.7386999999999999</v>
      </c>
      <c r="C59" s="24">
        <v>76220.319900000002</v>
      </c>
      <c r="D59" s="25">
        <v>61308.401100000003</v>
      </c>
      <c r="E59" s="25">
        <v>69150.396399999998</v>
      </c>
      <c r="F59" s="183">
        <v>85337.8609</v>
      </c>
      <c r="G59" s="25">
        <v>100859.2424</v>
      </c>
      <c r="H59" s="25">
        <v>78834.335300000006</v>
      </c>
      <c r="I59" s="26">
        <v>7.94</v>
      </c>
      <c r="J59" s="26">
        <v>26.8</v>
      </c>
      <c r="K59" s="26">
        <v>13.29</v>
      </c>
      <c r="L59" s="26">
        <v>168.1421</v>
      </c>
      <c r="M59" s="11"/>
      <c r="N59" s="113"/>
      <c r="O59" s="12"/>
      <c r="P59" s="12"/>
      <c r="Q59" s="12"/>
      <c r="R59" s="12"/>
      <c r="S59" s="12"/>
      <c r="T59" s="12"/>
      <c r="U59" s="12"/>
    </row>
    <row r="60" spans="1:21" s="21" customFormat="1" ht="13.15" customHeight="1">
      <c r="A60" s="22" t="s">
        <v>621</v>
      </c>
      <c r="B60" s="23">
        <v>0.22309999999999999</v>
      </c>
      <c r="C60" s="24">
        <v>88201.899799999999</v>
      </c>
      <c r="D60" s="25">
        <v>67299.951100000006</v>
      </c>
      <c r="E60" s="25">
        <v>76096.100600000005</v>
      </c>
      <c r="F60" s="183">
        <v>102681.9978</v>
      </c>
      <c r="G60" s="25">
        <v>120394.2193</v>
      </c>
      <c r="H60" s="25">
        <v>90646.107199999999</v>
      </c>
      <c r="I60" s="26">
        <v>13.68</v>
      </c>
      <c r="J60" s="26">
        <v>27.99</v>
      </c>
      <c r="K60" s="26">
        <v>11.78</v>
      </c>
      <c r="L60" s="26">
        <v>170.8167</v>
      </c>
      <c r="M60" s="11"/>
      <c r="N60" s="113"/>
      <c r="O60" s="12"/>
      <c r="P60" s="12"/>
      <c r="Q60" s="12"/>
      <c r="R60" s="12"/>
      <c r="S60" s="12"/>
      <c r="T60" s="12"/>
      <c r="U60" s="12"/>
    </row>
    <row r="61" spans="1:21" s="21" customFormat="1" ht="13.15" customHeight="1">
      <c r="A61" s="16" t="s">
        <v>157</v>
      </c>
      <c r="B61" s="17">
        <v>0.20349999999999999</v>
      </c>
      <c r="C61" s="18">
        <v>48113.226300000002</v>
      </c>
      <c r="D61" s="19">
        <v>35603.113100000002</v>
      </c>
      <c r="E61" s="19">
        <v>40276.626600000003</v>
      </c>
      <c r="F61" s="183">
        <v>58867.191099999996</v>
      </c>
      <c r="G61" s="19">
        <v>69090.056899999996</v>
      </c>
      <c r="H61" s="19">
        <v>50660.001900000003</v>
      </c>
      <c r="I61" s="20">
        <v>14.92</v>
      </c>
      <c r="J61" s="20">
        <v>19.739999999999998</v>
      </c>
      <c r="K61" s="20">
        <v>9.6999999999999993</v>
      </c>
      <c r="L61" s="20">
        <v>173.9913</v>
      </c>
      <c r="M61" s="11"/>
      <c r="N61" s="113"/>
      <c r="O61" s="12"/>
      <c r="P61" s="12"/>
      <c r="Q61" s="12"/>
      <c r="R61" s="12"/>
      <c r="S61" s="12"/>
      <c r="T61" s="12"/>
      <c r="U61" s="12"/>
    </row>
    <row r="62" spans="1:21" s="21" customFormat="1" ht="13.15" customHeight="1">
      <c r="A62" s="22" t="s">
        <v>622</v>
      </c>
      <c r="B62" s="23">
        <v>0.16089999999999999</v>
      </c>
      <c r="C62" s="24">
        <v>52612.836199999998</v>
      </c>
      <c r="D62" s="25">
        <v>36861.376499999998</v>
      </c>
      <c r="E62" s="25">
        <v>41955.045100000003</v>
      </c>
      <c r="F62" s="183">
        <v>60532.926299999999</v>
      </c>
      <c r="G62" s="25">
        <v>69637.974900000001</v>
      </c>
      <c r="H62" s="25">
        <v>52793.502999999997</v>
      </c>
      <c r="I62" s="26">
        <v>15.51</v>
      </c>
      <c r="J62" s="26">
        <v>20.13</v>
      </c>
      <c r="K62" s="26">
        <v>9.7899999999999991</v>
      </c>
      <c r="L62" s="26">
        <v>173.63720000000001</v>
      </c>
      <c r="M62" s="11"/>
      <c r="N62" s="113"/>
      <c r="O62" s="12"/>
      <c r="P62" s="12"/>
      <c r="Q62" s="12"/>
      <c r="R62" s="12"/>
      <c r="S62" s="12"/>
      <c r="T62" s="12"/>
      <c r="U62" s="12"/>
    </row>
    <row r="63" spans="1:21" s="21" customFormat="1" ht="13.15" customHeight="1">
      <c r="A63" s="16" t="s">
        <v>161</v>
      </c>
      <c r="B63" s="17">
        <v>0.4078</v>
      </c>
      <c r="C63" s="18">
        <v>54630.362000000001</v>
      </c>
      <c r="D63" s="19">
        <v>38012.669699999999</v>
      </c>
      <c r="E63" s="19">
        <v>44412.359400000001</v>
      </c>
      <c r="F63" s="183">
        <v>67391.976800000004</v>
      </c>
      <c r="G63" s="19">
        <v>82476.356700000004</v>
      </c>
      <c r="H63" s="19">
        <v>58537.415000000001</v>
      </c>
      <c r="I63" s="20">
        <v>12.56</v>
      </c>
      <c r="J63" s="20">
        <v>24.31</v>
      </c>
      <c r="K63" s="20">
        <v>10.14</v>
      </c>
      <c r="L63" s="20">
        <v>174.90950000000001</v>
      </c>
      <c r="M63" s="11"/>
      <c r="N63" s="113"/>
      <c r="O63" s="12"/>
      <c r="P63" s="12"/>
      <c r="Q63" s="12"/>
      <c r="R63" s="12"/>
      <c r="S63" s="12"/>
      <c r="T63" s="12"/>
      <c r="U63" s="12"/>
    </row>
    <row r="64" spans="1:21" s="21" customFormat="1" ht="13.15" customHeight="1">
      <c r="A64" s="16" t="s">
        <v>162</v>
      </c>
      <c r="B64" s="17">
        <v>0.2903</v>
      </c>
      <c r="C64" s="18">
        <v>67609.096000000005</v>
      </c>
      <c r="D64" s="19">
        <v>42060.857199999999</v>
      </c>
      <c r="E64" s="19">
        <v>51102.425999999999</v>
      </c>
      <c r="F64" s="183">
        <v>80965.7111</v>
      </c>
      <c r="G64" s="19">
        <v>94524.892900000006</v>
      </c>
      <c r="H64" s="19">
        <v>69571.338300000003</v>
      </c>
      <c r="I64" s="20">
        <v>14.95</v>
      </c>
      <c r="J64" s="20">
        <v>25.04</v>
      </c>
      <c r="K64" s="20">
        <v>10.56</v>
      </c>
      <c r="L64" s="20">
        <v>174.3416</v>
      </c>
      <c r="M64" s="11"/>
      <c r="N64" s="113"/>
      <c r="O64" s="12"/>
      <c r="P64" s="12"/>
      <c r="Q64" s="12"/>
      <c r="R64" s="12"/>
      <c r="S64" s="12"/>
      <c r="T64" s="12"/>
      <c r="U64" s="12"/>
    </row>
    <row r="65" spans="1:21" s="21" customFormat="1" ht="13.15" customHeight="1">
      <c r="A65" s="16" t="s">
        <v>167</v>
      </c>
      <c r="B65" s="17">
        <v>1.3091999999999999</v>
      </c>
      <c r="C65" s="18">
        <v>54439.740299999998</v>
      </c>
      <c r="D65" s="19">
        <v>36211.266300000003</v>
      </c>
      <c r="E65" s="19">
        <v>42673.111900000004</v>
      </c>
      <c r="F65" s="183">
        <v>68061.008000000002</v>
      </c>
      <c r="G65" s="19">
        <v>82251.793799999999</v>
      </c>
      <c r="H65" s="19">
        <v>57213.2258</v>
      </c>
      <c r="I65" s="20">
        <v>7.71</v>
      </c>
      <c r="J65" s="20">
        <v>16.079999999999998</v>
      </c>
      <c r="K65" s="20">
        <v>11.49</v>
      </c>
      <c r="L65" s="20">
        <v>176.65020000000001</v>
      </c>
      <c r="M65" s="11"/>
      <c r="N65" s="113"/>
      <c r="O65" s="12"/>
      <c r="P65" s="12"/>
      <c r="Q65" s="12"/>
      <c r="R65" s="12"/>
      <c r="S65" s="12"/>
      <c r="T65" s="12"/>
      <c r="U65" s="12"/>
    </row>
    <row r="66" spans="1:21" s="21" customFormat="1" ht="13.15" customHeight="1">
      <c r="A66" s="16" t="s">
        <v>168</v>
      </c>
      <c r="B66" s="17">
        <v>1.5411999999999999</v>
      </c>
      <c r="C66" s="18">
        <v>46299.031199999998</v>
      </c>
      <c r="D66" s="19">
        <v>35645.643499999998</v>
      </c>
      <c r="E66" s="19">
        <v>40406.354200000002</v>
      </c>
      <c r="F66" s="183">
        <v>51921.910199999998</v>
      </c>
      <c r="G66" s="19">
        <v>58190.089</v>
      </c>
      <c r="H66" s="19">
        <v>46805.698799999998</v>
      </c>
      <c r="I66" s="20">
        <v>8.07</v>
      </c>
      <c r="J66" s="20">
        <v>13.66</v>
      </c>
      <c r="K66" s="20">
        <v>11.09</v>
      </c>
      <c r="L66" s="20">
        <v>173.34979999999999</v>
      </c>
      <c r="M66" s="11"/>
      <c r="N66" s="113"/>
      <c r="O66" s="12"/>
      <c r="P66" s="12"/>
      <c r="Q66" s="12"/>
      <c r="R66" s="12"/>
      <c r="S66" s="12"/>
      <c r="T66" s="12"/>
      <c r="U66" s="12"/>
    </row>
    <row r="67" spans="1:21" s="21" customFormat="1" ht="13.15" customHeight="1">
      <c r="A67" s="16" t="s">
        <v>623</v>
      </c>
      <c r="B67" s="17">
        <v>1.778</v>
      </c>
      <c r="C67" s="18">
        <v>44908.631699999998</v>
      </c>
      <c r="D67" s="19">
        <v>35227.972000000002</v>
      </c>
      <c r="E67" s="19">
        <v>39691.507400000002</v>
      </c>
      <c r="F67" s="183">
        <v>52433.904600000002</v>
      </c>
      <c r="G67" s="19">
        <v>60779.733399999997</v>
      </c>
      <c r="H67" s="19">
        <v>47017.175600000002</v>
      </c>
      <c r="I67" s="20">
        <v>9.52</v>
      </c>
      <c r="J67" s="20">
        <v>13.02</v>
      </c>
      <c r="K67" s="20">
        <v>11.75</v>
      </c>
      <c r="L67" s="20">
        <v>173.46420000000001</v>
      </c>
      <c r="M67" s="11"/>
      <c r="N67" s="113"/>
      <c r="O67" s="12"/>
      <c r="P67" s="12"/>
      <c r="Q67" s="12"/>
      <c r="R67" s="12"/>
      <c r="S67" s="12"/>
      <c r="T67" s="12"/>
      <c r="U67" s="12"/>
    </row>
    <row r="68" spans="1:21" s="21" customFormat="1" ht="13.15" customHeight="1">
      <c r="A68" s="16" t="s">
        <v>169</v>
      </c>
      <c r="B68" s="17">
        <v>1.3459000000000001</v>
      </c>
      <c r="C68" s="18">
        <v>50558.520100000002</v>
      </c>
      <c r="D68" s="19">
        <v>37542.5</v>
      </c>
      <c r="E68" s="19">
        <v>43494.587800000001</v>
      </c>
      <c r="F68" s="183">
        <v>60038.990700000002</v>
      </c>
      <c r="G68" s="19">
        <v>71033.753400000001</v>
      </c>
      <c r="H68" s="19">
        <v>53400.659500000002</v>
      </c>
      <c r="I68" s="20">
        <v>11.35</v>
      </c>
      <c r="J68" s="20">
        <v>18.32</v>
      </c>
      <c r="K68" s="20">
        <v>11.62</v>
      </c>
      <c r="L68" s="20">
        <v>174.10470000000001</v>
      </c>
      <c r="M68" s="11"/>
      <c r="N68" s="113"/>
      <c r="O68" s="12"/>
      <c r="P68" s="12"/>
      <c r="Q68" s="12"/>
      <c r="R68" s="12"/>
      <c r="S68" s="12"/>
      <c r="T68" s="12"/>
      <c r="U68" s="12"/>
    </row>
    <row r="69" spans="1:21" s="21" customFormat="1" ht="13.15" customHeight="1">
      <c r="A69" s="16" t="s">
        <v>187</v>
      </c>
      <c r="B69" s="17">
        <v>1.4001999999999999</v>
      </c>
      <c r="C69" s="18">
        <v>84578.412299999996</v>
      </c>
      <c r="D69" s="19">
        <v>52273.708700000003</v>
      </c>
      <c r="E69" s="19">
        <v>67085.270900000003</v>
      </c>
      <c r="F69" s="183">
        <v>106834.69040000001</v>
      </c>
      <c r="G69" s="19">
        <v>131672.84179999999</v>
      </c>
      <c r="H69" s="19">
        <v>89367.713099999994</v>
      </c>
      <c r="I69" s="20">
        <v>9.77</v>
      </c>
      <c r="J69" s="20">
        <v>21.95</v>
      </c>
      <c r="K69" s="20">
        <v>9.77</v>
      </c>
      <c r="L69" s="20">
        <v>195.7697</v>
      </c>
      <c r="M69" s="11"/>
      <c r="N69" s="113"/>
      <c r="O69" s="12"/>
      <c r="P69" s="12"/>
      <c r="Q69" s="12"/>
      <c r="R69" s="12"/>
      <c r="S69" s="12"/>
      <c r="T69" s="12"/>
      <c r="U69" s="12"/>
    </row>
    <row r="70" spans="1:21" s="21" customFormat="1" ht="13.15" customHeight="1">
      <c r="A70" s="16" t="s">
        <v>188</v>
      </c>
      <c r="B70" s="17">
        <v>9.8736999999999995</v>
      </c>
      <c r="C70" s="18">
        <v>103076.5796</v>
      </c>
      <c r="D70" s="19">
        <v>63049.748299999999</v>
      </c>
      <c r="E70" s="19">
        <v>79825.8364</v>
      </c>
      <c r="F70" s="183">
        <v>134004.59959999999</v>
      </c>
      <c r="G70" s="19">
        <v>162731.54810000001</v>
      </c>
      <c r="H70" s="19">
        <v>109622.66469999999</v>
      </c>
      <c r="I70" s="20">
        <v>11.13</v>
      </c>
      <c r="J70" s="20">
        <v>24.99</v>
      </c>
      <c r="K70" s="20">
        <v>9.59</v>
      </c>
      <c r="L70" s="20">
        <v>193.55539999999999</v>
      </c>
      <c r="M70" s="11"/>
      <c r="N70" s="113"/>
      <c r="O70" s="12"/>
      <c r="P70" s="12"/>
      <c r="Q70" s="12"/>
      <c r="R70" s="12"/>
      <c r="S70" s="12"/>
      <c r="T70" s="12"/>
      <c r="U70" s="12"/>
    </row>
    <row r="71" spans="1:21" s="21" customFormat="1" ht="13.15" customHeight="1">
      <c r="A71" s="22" t="s">
        <v>624</v>
      </c>
      <c r="B71" s="23">
        <v>1.8271999999999999</v>
      </c>
      <c r="C71" s="24">
        <v>109865.4005</v>
      </c>
      <c r="D71" s="25">
        <v>74322.963799999998</v>
      </c>
      <c r="E71" s="25">
        <v>87436.068700000003</v>
      </c>
      <c r="F71" s="183">
        <v>137302.10550000001</v>
      </c>
      <c r="G71" s="25">
        <v>170000.00880000001</v>
      </c>
      <c r="H71" s="25">
        <v>116847.63529999999</v>
      </c>
      <c r="I71" s="26">
        <v>11.22</v>
      </c>
      <c r="J71" s="26">
        <v>25.5</v>
      </c>
      <c r="K71" s="26">
        <v>9.66</v>
      </c>
      <c r="L71" s="26">
        <v>191.8081</v>
      </c>
      <c r="M71" s="11"/>
      <c r="N71" s="113"/>
      <c r="O71" s="12"/>
      <c r="P71" s="12"/>
      <c r="Q71" s="12"/>
      <c r="R71" s="12"/>
      <c r="S71" s="12"/>
      <c r="T71" s="12"/>
      <c r="U71" s="12"/>
    </row>
    <row r="72" spans="1:21" s="21" customFormat="1" ht="13.15" customHeight="1">
      <c r="A72" s="22" t="s">
        <v>625</v>
      </c>
      <c r="B72" s="23">
        <v>1.1634</v>
      </c>
      <c r="C72" s="24">
        <v>125575.10159999999</v>
      </c>
      <c r="D72" s="25">
        <v>76988.719500000007</v>
      </c>
      <c r="E72" s="25">
        <v>95999.891699999993</v>
      </c>
      <c r="F72" s="183">
        <v>151746.61249999999</v>
      </c>
      <c r="G72" s="25">
        <v>180014.61919999999</v>
      </c>
      <c r="H72" s="25">
        <v>127775.8021</v>
      </c>
      <c r="I72" s="26">
        <v>12.75</v>
      </c>
      <c r="J72" s="26">
        <v>27.43</v>
      </c>
      <c r="K72" s="26">
        <v>8.99</v>
      </c>
      <c r="L72" s="26">
        <v>197.38249999999999</v>
      </c>
      <c r="M72" s="11"/>
      <c r="N72" s="113"/>
      <c r="O72" s="12"/>
      <c r="P72" s="12"/>
      <c r="Q72" s="12"/>
      <c r="R72" s="12"/>
      <c r="S72" s="12"/>
      <c r="T72" s="12"/>
      <c r="U72" s="12"/>
    </row>
    <row r="73" spans="1:21" s="21" customFormat="1" ht="13.15" customHeight="1">
      <c r="A73" s="22" t="s">
        <v>189</v>
      </c>
      <c r="B73" s="23">
        <v>2.4184000000000001</v>
      </c>
      <c r="C73" s="24">
        <v>75787.406300000002</v>
      </c>
      <c r="D73" s="25">
        <v>50406.723100000003</v>
      </c>
      <c r="E73" s="25">
        <v>60579.075599999996</v>
      </c>
      <c r="F73" s="183">
        <v>92284.559399999998</v>
      </c>
      <c r="G73" s="25">
        <v>110945.9911</v>
      </c>
      <c r="H73" s="25">
        <v>79569.431200000006</v>
      </c>
      <c r="I73" s="26">
        <v>10.08</v>
      </c>
      <c r="J73" s="26">
        <v>18.23</v>
      </c>
      <c r="K73" s="26">
        <v>9.4700000000000006</v>
      </c>
      <c r="L73" s="26">
        <v>197.02209999999999</v>
      </c>
      <c r="M73" s="11"/>
      <c r="N73" s="113"/>
      <c r="O73" s="12"/>
      <c r="P73" s="12"/>
      <c r="Q73" s="12"/>
      <c r="R73" s="12"/>
      <c r="S73" s="12"/>
      <c r="T73" s="12"/>
      <c r="U73" s="12"/>
    </row>
    <row r="74" spans="1:21" s="21" customFormat="1" ht="13.15" customHeight="1">
      <c r="A74" s="16" t="s">
        <v>190</v>
      </c>
      <c r="B74" s="17">
        <v>11.6792</v>
      </c>
      <c r="C74" s="18">
        <v>65586.602400000003</v>
      </c>
      <c r="D74" s="19">
        <v>49280.068099999997</v>
      </c>
      <c r="E74" s="19">
        <v>57161.688499999997</v>
      </c>
      <c r="F74" s="183">
        <v>73602.876499999998</v>
      </c>
      <c r="G74" s="19">
        <v>82454.5524</v>
      </c>
      <c r="H74" s="19">
        <v>66120.872399999993</v>
      </c>
      <c r="I74" s="20">
        <v>5.43</v>
      </c>
      <c r="J74" s="20">
        <v>24.81</v>
      </c>
      <c r="K74" s="20">
        <v>10.74</v>
      </c>
      <c r="L74" s="20">
        <v>174.79929999999999</v>
      </c>
      <c r="M74" s="11"/>
      <c r="N74" s="113"/>
      <c r="O74" s="12"/>
      <c r="P74" s="12"/>
      <c r="Q74" s="12"/>
      <c r="R74" s="12"/>
      <c r="S74" s="12"/>
      <c r="T74" s="12"/>
      <c r="U74" s="12"/>
    </row>
    <row r="75" spans="1:21" s="21" customFormat="1" ht="13.15" customHeight="1">
      <c r="A75" s="22" t="s">
        <v>626</v>
      </c>
      <c r="B75" s="23">
        <v>2.5621</v>
      </c>
      <c r="C75" s="24">
        <v>66302.091400000005</v>
      </c>
      <c r="D75" s="25">
        <v>52641.0933</v>
      </c>
      <c r="E75" s="25">
        <v>58999.409500000002</v>
      </c>
      <c r="F75" s="183">
        <v>75369.4755</v>
      </c>
      <c r="G75" s="25">
        <v>86699.008600000001</v>
      </c>
      <c r="H75" s="25">
        <v>68326.181700000001</v>
      </c>
      <c r="I75" s="26">
        <v>8</v>
      </c>
      <c r="J75" s="26">
        <v>23.8</v>
      </c>
      <c r="K75" s="26">
        <v>10.93</v>
      </c>
      <c r="L75" s="26">
        <v>178.1276</v>
      </c>
      <c r="M75" s="11"/>
      <c r="N75" s="113"/>
      <c r="O75" s="12"/>
      <c r="P75" s="12"/>
      <c r="Q75" s="12"/>
      <c r="R75" s="12"/>
      <c r="S75" s="12"/>
      <c r="T75" s="12"/>
      <c r="U75" s="12"/>
    </row>
    <row r="76" spans="1:21" s="21" customFormat="1" ht="13.15" customHeight="1">
      <c r="A76" s="22" t="s">
        <v>627</v>
      </c>
      <c r="B76" s="23">
        <v>2.7494000000000001</v>
      </c>
      <c r="C76" s="24">
        <v>69563.541899999997</v>
      </c>
      <c r="D76" s="25">
        <v>54041.972999999998</v>
      </c>
      <c r="E76" s="25">
        <v>62765.566599999998</v>
      </c>
      <c r="F76" s="183">
        <v>76409.334000000003</v>
      </c>
      <c r="G76" s="25">
        <v>83677.588000000003</v>
      </c>
      <c r="H76" s="25">
        <v>69422.592300000004</v>
      </c>
      <c r="I76" s="26">
        <v>4.2699999999999996</v>
      </c>
      <c r="J76" s="26">
        <v>27.01</v>
      </c>
      <c r="K76" s="26">
        <v>10.53</v>
      </c>
      <c r="L76" s="26">
        <v>175.3595</v>
      </c>
      <c r="M76" s="11"/>
      <c r="N76" s="113"/>
      <c r="O76" s="12"/>
      <c r="P76" s="12"/>
      <c r="Q76" s="12"/>
      <c r="R76" s="12"/>
      <c r="S76" s="12"/>
      <c r="T76" s="12"/>
      <c r="U76" s="12"/>
    </row>
    <row r="77" spans="1:21" s="21" customFormat="1" ht="13.15" customHeight="1">
      <c r="A77" s="22" t="s">
        <v>628</v>
      </c>
      <c r="B77" s="23">
        <v>1.7069000000000001</v>
      </c>
      <c r="C77" s="24">
        <v>60895.034399999997</v>
      </c>
      <c r="D77" s="25">
        <v>46525.396000000001</v>
      </c>
      <c r="E77" s="25">
        <v>53308.217299999997</v>
      </c>
      <c r="F77" s="183">
        <v>68627.119600000005</v>
      </c>
      <c r="G77" s="25">
        <v>76235.274600000004</v>
      </c>
      <c r="H77" s="25">
        <v>61124.870699999999</v>
      </c>
      <c r="I77" s="26">
        <v>3.58</v>
      </c>
      <c r="J77" s="26">
        <v>24</v>
      </c>
      <c r="K77" s="26">
        <v>10.37</v>
      </c>
      <c r="L77" s="26">
        <v>170.5196</v>
      </c>
      <c r="M77" s="11"/>
      <c r="N77" s="113"/>
      <c r="O77" s="12"/>
      <c r="P77" s="12"/>
      <c r="Q77" s="12"/>
      <c r="R77" s="12"/>
      <c r="S77" s="12"/>
      <c r="T77" s="12"/>
      <c r="U77" s="12"/>
    </row>
    <row r="78" spans="1:21" s="21" customFormat="1" ht="13.15" customHeight="1">
      <c r="A78" s="16" t="s">
        <v>629</v>
      </c>
      <c r="B78" s="17">
        <v>1.0996999999999999</v>
      </c>
      <c r="C78" s="18">
        <v>47992.215199999999</v>
      </c>
      <c r="D78" s="19">
        <v>35181.498599999999</v>
      </c>
      <c r="E78" s="19">
        <v>40082.395199999999</v>
      </c>
      <c r="F78" s="183">
        <v>58928.117700000003</v>
      </c>
      <c r="G78" s="19">
        <v>68933.497300000003</v>
      </c>
      <c r="H78" s="19">
        <v>50656.316500000001</v>
      </c>
      <c r="I78" s="20">
        <v>6.94</v>
      </c>
      <c r="J78" s="20">
        <v>17.399999999999999</v>
      </c>
      <c r="K78" s="20">
        <v>12.65</v>
      </c>
      <c r="L78" s="20">
        <v>173.583</v>
      </c>
      <c r="M78" s="11"/>
      <c r="N78" s="113"/>
      <c r="O78" s="12"/>
      <c r="P78" s="12"/>
      <c r="Q78" s="12"/>
      <c r="R78" s="12"/>
      <c r="S78" s="12"/>
      <c r="T78" s="12"/>
      <c r="U78" s="12"/>
    </row>
    <row r="79" spans="1:21" s="21" customFormat="1" ht="13.15" customHeight="1">
      <c r="A79" s="16" t="s">
        <v>201</v>
      </c>
      <c r="B79" s="17">
        <v>12.6098</v>
      </c>
      <c r="C79" s="18">
        <v>48923.230300000003</v>
      </c>
      <c r="D79" s="19">
        <v>40536.816500000001</v>
      </c>
      <c r="E79" s="19">
        <v>43871.532200000001</v>
      </c>
      <c r="F79" s="183">
        <v>55092.340300000003</v>
      </c>
      <c r="G79" s="19">
        <v>61431.357199999999</v>
      </c>
      <c r="H79" s="19">
        <v>50370.614800000003</v>
      </c>
      <c r="I79" s="20">
        <v>12.91</v>
      </c>
      <c r="J79" s="20">
        <v>9</v>
      </c>
      <c r="K79" s="20">
        <v>17.190000000000001</v>
      </c>
      <c r="L79" s="20">
        <v>174.27969999999999</v>
      </c>
      <c r="M79" s="11"/>
      <c r="N79" s="113"/>
      <c r="O79" s="12"/>
      <c r="P79" s="12"/>
      <c r="Q79" s="12"/>
      <c r="R79" s="12"/>
      <c r="S79" s="12"/>
      <c r="T79" s="12"/>
      <c r="U79" s="12"/>
    </row>
    <row r="80" spans="1:21" s="21" customFormat="1" ht="13.15" customHeight="1">
      <c r="A80" s="22" t="s">
        <v>630</v>
      </c>
      <c r="B80" s="23">
        <v>6.9124999999999996</v>
      </c>
      <c r="C80" s="24">
        <v>52884.988400000002</v>
      </c>
      <c r="D80" s="25">
        <v>43907.827400000002</v>
      </c>
      <c r="E80" s="25">
        <v>48259.425999999999</v>
      </c>
      <c r="F80" s="183">
        <v>58116.6</v>
      </c>
      <c r="G80" s="25">
        <v>64080.193899999998</v>
      </c>
      <c r="H80" s="25">
        <v>53864.435899999997</v>
      </c>
      <c r="I80" s="26">
        <v>13.23</v>
      </c>
      <c r="J80" s="26">
        <v>10.25</v>
      </c>
      <c r="K80" s="26">
        <v>17.25</v>
      </c>
      <c r="L80" s="26">
        <v>174.2123</v>
      </c>
      <c r="M80" s="11"/>
      <c r="N80" s="113"/>
      <c r="O80" s="12"/>
      <c r="P80" s="12"/>
      <c r="Q80" s="12"/>
      <c r="R80" s="12"/>
      <c r="S80" s="12"/>
      <c r="T80" s="12"/>
      <c r="U80" s="12"/>
    </row>
    <row r="81" spans="1:21" s="21" customFormat="1" ht="13.15" customHeight="1">
      <c r="A81" s="22" t="s">
        <v>631</v>
      </c>
      <c r="B81" s="23">
        <v>4.7203999999999997</v>
      </c>
      <c r="C81" s="24">
        <v>44262.902199999997</v>
      </c>
      <c r="D81" s="25">
        <v>39104.6823</v>
      </c>
      <c r="E81" s="25">
        <v>41487.183799999999</v>
      </c>
      <c r="F81" s="183">
        <v>47662.695299999999</v>
      </c>
      <c r="G81" s="25">
        <v>51968.045400000003</v>
      </c>
      <c r="H81" s="25">
        <v>45308.221299999997</v>
      </c>
      <c r="I81" s="26">
        <v>12.49</v>
      </c>
      <c r="J81" s="26">
        <v>6.43</v>
      </c>
      <c r="K81" s="26">
        <v>17.39</v>
      </c>
      <c r="L81" s="26">
        <v>174.31309999999999</v>
      </c>
      <c r="M81" s="11"/>
      <c r="N81" s="113"/>
      <c r="O81" s="12"/>
      <c r="P81" s="12"/>
      <c r="Q81" s="12"/>
      <c r="R81" s="12"/>
      <c r="S81" s="12"/>
      <c r="T81" s="12"/>
      <c r="U81" s="12"/>
    </row>
    <row r="82" spans="1:21" s="21" customFormat="1" ht="13.15" customHeight="1">
      <c r="A82" s="16" t="s">
        <v>202</v>
      </c>
      <c r="B82" s="17">
        <v>44.956099999999999</v>
      </c>
      <c r="C82" s="18">
        <v>51687.209799999997</v>
      </c>
      <c r="D82" s="19">
        <v>43340.788200000003</v>
      </c>
      <c r="E82" s="19">
        <v>47211.463799999998</v>
      </c>
      <c r="F82" s="183">
        <v>56374.950499999999</v>
      </c>
      <c r="G82" s="19">
        <v>61542.400099999999</v>
      </c>
      <c r="H82" s="19">
        <v>52419.548699999999</v>
      </c>
      <c r="I82" s="20">
        <v>14.31</v>
      </c>
      <c r="J82" s="20">
        <v>9.19</v>
      </c>
      <c r="K82" s="20">
        <v>17.149999999999999</v>
      </c>
      <c r="L82" s="20">
        <v>174.0607</v>
      </c>
      <c r="M82" s="11"/>
      <c r="N82" s="113"/>
      <c r="O82" s="12"/>
      <c r="P82" s="12"/>
      <c r="Q82" s="12"/>
      <c r="R82" s="12"/>
      <c r="S82" s="12"/>
      <c r="T82" s="12"/>
      <c r="U82" s="12"/>
    </row>
    <row r="83" spans="1:21" s="21" customFormat="1" ht="13.15" customHeight="1">
      <c r="A83" s="22" t="s">
        <v>632</v>
      </c>
      <c r="B83" s="23">
        <v>16.820599999999999</v>
      </c>
      <c r="C83" s="24">
        <v>53373.000099999997</v>
      </c>
      <c r="D83" s="25">
        <v>44627.636899999998</v>
      </c>
      <c r="E83" s="25">
        <v>48772.5504</v>
      </c>
      <c r="F83" s="183">
        <v>58231.631800000003</v>
      </c>
      <c r="G83" s="25">
        <v>63739.677900000002</v>
      </c>
      <c r="H83" s="25">
        <v>54191.299599999998</v>
      </c>
      <c r="I83" s="26">
        <v>13.96</v>
      </c>
      <c r="J83" s="26">
        <v>10.4</v>
      </c>
      <c r="K83" s="26">
        <v>17.2</v>
      </c>
      <c r="L83" s="26">
        <v>174.1035</v>
      </c>
      <c r="M83" s="11"/>
      <c r="N83" s="113"/>
      <c r="O83" s="12"/>
      <c r="P83" s="12"/>
      <c r="Q83" s="12"/>
      <c r="R83" s="12"/>
      <c r="S83" s="12"/>
      <c r="T83" s="12"/>
      <c r="U83" s="12"/>
    </row>
    <row r="84" spans="1:21" s="21" customFormat="1" ht="13.15" customHeight="1">
      <c r="A84" s="22" t="s">
        <v>633</v>
      </c>
      <c r="B84" s="23">
        <v>27.524100000000001</v>
      </c>
      <c r="C84" s="24">
        <v>50695.3609</v>
      </c>
      <c r="D84" s="25">
        <v>42768.481200000002</v>
      </c>
      <c r="E84" s="25">
        <v>46409.039100000002</v>
      </c>
      <c r="F84" s="183">
        <v>55148.291700000002</v>
      </c>
      <c r="G84" s="25">
        <v>59833.061699999998</v>
      </c>
      <c r="H84" s="25">
        <v>51336.427499999998</v>
      </c>
      <c r="I84" s="26">
        <v>14.6</v>
      </c>
      <c r="J84" s="26">
        <v>8.41</v>
      </c>
      <c r="K84" s="26">
        <v>17.12</v>
      </c>
      <c r="L84" s="26">
        <v>174.011</v>
      </c>
      <c r="M84" s="11"/>
      <c r="N84" s="113"/>
      <c r="O84" s="12"/>
      <c r="P84" s="12"/>
      <c r="Q84" s="12"/>
      <c r="R84" s="12"/>
      <c r="S84" s="12"/>
      <c r="T84" s="12"/>
      <c r="U84" s="12"/>
    </row>
    <row r="85" spans="1:21" s="21" customFormat="1" ht="13.15" customHeight="1">
      <c r="A85" s="16" t="s">
        <v>634</v>
      </c>
      <c r="B85" s="17">
        <v>25.753900000000002</v>
      </c>
      <c r="C85" s="18">
        <v>51346.544800000003</v>
      </c>
      <c r="D85" s="19">
        <v>43364.0242</v>
      </c>
      <c r="E85" s="19">
        <v>47042.863499999999</v>
      </c>
      <c r="F85" s="183">
        <v>55219.5746</v>
      </c>
      <c r="G85" s="19">
        <v>58929.182200000003</v>
      </c>
      <c r="H85" s="19">
        <v>51407.293299999998</v>
      </c>
      <c r="I85" s="20">
        <v>13.9</v>
      </c>
      <c r="J85" s="20">
        <v>7.71</v>
      </c>
      <c r="K85" s="20">
        <v>17.149999999999999</v>
      </c>
      <c r="L85" s="20">
        <v>173.91929999999999</v>
      </c>
      <c r="M85" s="11"/>
      <c r="N85" s="113"/>
      <c r="O85" s="12"/>
      <c r="P85" s="12"/>
      <c r="Q85" s="12"/>
      <c r="R85" s="12"/>
      <c r="S85" s="12"/>
      <c r="T85" s="12"/>
      <c r="U85" s="12"/>
    </row>
    <row r="86" spans="1:21" s="21" customFormat="1" ht="13.15" customHeight="1">
      <c r="A86" s="22" t="s">
        <v>635</v>
      </c>
      <c r="B86" s="23">
        <v>25.511800000000001</v>
      </c>
      <c r="C86" s="24">
        <v>51393.576099999998</v>
      </c>
      <c r="D86" s="25">
        <v>43441.679199999999</v>
      </c>
      <c r="E86" s="25">
        <v>47109.725400000003</v>
      </c>
      <c r="F86" s="183">
        <v>55250.947800000002</v>
      </c>
      <c r="G86" s="25">
        <v>58964.558900000004</v>
      </c>
      <c r="H86" s="25">
        <v>51450.868399999999</v>
      </c>
      <c r="I86" s="26">
        <v>13.89</v>
      </c>
      <c r="J86" s="26">
        <v>7.72</v>
      </c>
      <c r="K86" s="26">
        <v>17.149999999999999</v>
      </c>
      <c r="L86" s="26">
        <v>173.92230000000001</v>
      </c>
      <c r="M86" s="11"/>
      <c r="N86" s="113"/>
      <c r="O86" s="12"/>
      <c r="P86" s="12"/>
      <c r="Q86" s="12"/>
      <c r="R86" s="12"/>
      <c r="S86" s="12"/>
      <c r="T86" s="12"/>
      <c r="U86" s="12"/>
    </row>
    <row r="87" spans="1:21" s="21" customFormat="1" ht="13.15" customHeight="1">
      <c r="A87" s="16" t="s">
        <v>203</v>
      </c>
      <c r="B87" s="17">
        <v>26.004300000000001</v>
      </c>
      <c r="C87" s="18">
        <v>40251.566500000001</v>
      </c>
      <c r="D87" s="19">
        <v>35611.4067</v>
      </c>
      <c r="E87" s="19">
        <v>37785.693500000001</v>
      </c>
      <c r="F87" s="183">
        <v>43090.056900000003</v>
      </c>
      <c r="G87" s="19">
        <v>46486.703600000001</v>
      </c>
      <c r="H87" s="19">
        <v>40921.379800000002</v>
      </c>
      <c r="I87" s="20">
        <v>12.8</v>
      </c>
      <c r="J87" s="20">
        <v>3.45</v>
      </c>
      <c r="K87" s="20">
        <v>16.059999999999999</v>
      </c>
      <c r="L87" s="20">
        <v>173.667</v>
      </c>
      <c r="M87" s="11"/>
      <c r="N87" s="113"/>
      <c r="O87" s="12"/>
      <c r="P87" s="12"/>
      <c r="Q87" s="12"/>
      <c r="R87" s="12"/>
      <c r="S87" s="12"/>
      <c r="T87" s="12"/>
      <c r="U87" s="12"/>
    </row>
    <row r="88" spans="1:21" s="21" customFormat="1" ht="13.15" customHeight="1">
      <c r="A88" s="22" t="s">
        <v>636</v>
      </c>
      <c r="B88" s="23">
        <v>2.9409999999999998</v>
      </c>
      <c r="C88" s="24">
        <v>47359.523000000001</v>
      </c>
      <c r="D88" s="25">
        <v>39558.9905</v>
      </c>
      <c r="E88" s="25">
        <v>43120.380599999997</v>
      </c>
      <c r="F88" s="183">
        <v>52148.554300000003</v>
      </c>
      <c r="G88" s="25">
        <v>58736.885999999999</v>
      </c>
      <c r="H88" s="25">
        <v>48323.669399999999</v>
      </c>
      <c r="I88" s="26">
        <v>10.44</v>
      </c>
      <c r="J88" s="26">
        <v>14.65</v>
      </c>
      <c r="K88" s="26">
        <v>16.18</v>
      </c>
      <c r="L88" s="26">
        <v>174.22579999999999</v>
      </c>
      <c r="M88" s="11"/>
      <c r="N88" s="113"/>
      <c r="O88" s="12"/>
      <c r="P88" s="12"/>
      <c r="Q88" s="12"/>
      <c r="R88" s="12"/>
      <c r="S88" s="12"/>
      <c r="T88" s="12"/>
      <c r="U88" s="12"/>
    </row>
    <row r="89" spans="1:21" s="21" customFormat="1" ht="13.15" customHeight="1">
      <c r="A89" s="16" t="s">
        <v>637</v>
      </c>
      <c r="B89" s="17">
        <v>3.1608999999999998</v>
      </c>
      <c r="C89" s="18">
        <v>47368.598100000003</v>
      </c>
      <c r="D89" s="19">
        <v>40527.9948</v>
      </c>
      <c r="E89" s="19">
        <v>43971.615299999998</v>
      </c>
      <c r="F89" s="183">
        <v>50940.448700000001</v>
      </c>
      <c r="G89" s="19">
        <v>55575.998299999999</v>
      </c>
      <c r="H89" s="19">
        <v>47989.890800000001</v>
      </c>
      <c r="I89" s="20">
        <v>11.73</v>
      </c>
      <c r="J89" s="20">
        <v>4.8600000000000003</v>
      </c>
      <c r="K89" s="20">
        <v>16.96</v>
      </c>
      <c r="L89" s="20">
        <v>174.40780000000001</v>
      </c>
      <c r="M89" s="11"/>
      <c r="N89" s="113"/>
      <c r="O89" s="12"/>
      <c r="P89" s="12"/>
      <c r="Q89" s="12"/>
      <c r="R89" s="12"/>
      <c r="S89" s="12"/>
      <c r="T89" s="12"/>
      <c r="U89" s="12"/>
    </row>
    <row r="90" spans="1:21" s="21" customFormat="1" ht="13.15" customHeight="1">
      <c r="A90" s="16" t="s">
        <v>638</v>
      </c>
      <c r="B90" s="17">
        <v>1.4896</v>
      </c>
      <c r="C90" s="18">
        <v>47640.310299999997</v>
      </c>
      <c r="D90" s="19">
        <v>40756.995999999999</v>
      </c>
      <c r="E90" s="19">
        <v>43786.744500000001</v>
      </c>
      <c r="F90" s="183">
        <v>51904.543799999999</v>
      </c>
      <c r="G90" s="19">
        <v>55996.436999999998</v>
      </c>
      <c r="H90" s="19">
        <v>48183.873099999997</v>
      </c>
      <c r="I90" s="20">
        <v>12.3</v>
      </c>
      <c r="J90" s="20">
        <v>5.08</v>
      </c>
      <c r="K90" s="20">
        <v>16.84</v>
      </c>
      <c r="L90" s="20">
        <v>174.3587</v>
      </c>
      <c r="M90" s="11"/>
      <c r="N90" s="113"/>
      <c r="O90" s="12"/>
      <c r="P90" s="12"/>
      <c r="Q90" s="12"/>
      <c r="R90" s="12"/>
      <c r="S90" s="12"/>
      <c r="T90" s="12"/>
      <c r="U90" s="12"/>
    </row>
    <row r="91" spans="1:21" s="21" customFormat="1" ht="13.15" customHeight="1">
      <c r="A91" s="16" t="s">
        <v>205</v>
      </c>
      <c r="B91" s="17">
        <v>13.5594</v>
      </c>
      <c r="C91" s="18">
        <v>42152.812400000003</v>
      </c>
      <c r="D91" s="19">
        <v>36131.248899999999</v>
      </c>
      <c r="E91" s="19">
        <v>38917.811900000001</v>
      </c>
      <c r="F91" s="183">
        <v>46807.079899999997</v>
      </c>
      <c r="G91" s="19">
        <v>53261.886200000001</v>
      </c>
      <c r="H91" s="19">
        <v>43704.458400000003</v>
      </c>
      <c r="I91" s="20">
        <v>11.97</v>
      </c>
      <c r="J91" s="20">
        <v>6.75</v>
      </c>
      <c r="K91" s="20">
        <v>16.579999999999998</v>
      </c>
      <c r="L91" s="20">
        <v>174.1241</v>
      </c>
      <c r="M91" s="11"/>
      <c r="N91" s="113"/>
      <c r="O91" s="12"/>
      <c r="P91" s="12"/>
      <c r="Q91" s="12"/>
      <c r="R91" s="12"/>
      <c r="S91" s="12"/>
      <c r="T91" s="12"/>
      <c r="U91" s="12"/>
    </row>
    <row r="92" spans="1:21" s="21" customFormat="1" ht="13.15" customHeight="1">
      <c r="A92" s="22" t="s">
        <v>639</v>
      </c>
      <c r="B92" s="23">
        <v>1.6255999999999999</v>
      </c>
      <c r="C92" s="24">
        <v>50248.856099999997</v>
      </c>
      <c r="D92" s="25">
        <v>40522.4159</v>
      </c>
      <c r="E92" s="25">
        <v>45054.869500000001</v>
      </c>
      <c r="F92" s="183">
        <v>55233.111900000004</v>
      </c>
      <c r="G92" s="25">
        <v>62928.910100000001</v>
      </c>
      <c r="H92" s="25">
        <v>51194.079899999997</v>
      </c>
      <c r="I92" s="26">
        <v>10.91</v>
      </c>
      <c r="J92" s="26">
        <v>9.4600000000000009</v>
      </c>
      <c r="K92" s="26">
        <v>16.95</v>
      </c>
      <c r="L92" s="26">
        <v>174.2227</v>
      </c>
      <c r="M92" s="11"/>
      <c r="N92" s="113"/>
      <c r="O92" s="12"/>
      <c r="P92" s="12"/>
      <c r="Q92" s="12"/>
      <c r="R92" s="12"/>
      <c r="S92" s="12"/>
      <c r="T92" s="12"/>
      <c r="U92" s="12"/>
    </row>
    <row r="93" spans="1:21" s="21" customFormat="1" ht="13.15" customHeight="1">
      <c r="A93" s="22" t="s">
        <v>640</v>
      </c>
      <c r="B93" s="23">
        <v>9.4598999999999993</v>
      </c>
      <c r="C93" s="24">
        <v>41443.462699999996</v>
      </c>
      <c r="D93" s="25">
        <v>36332.237300000001</v>
      </c>
      <c r="E93" s="25">
        <v>38709.4709</v>
      </c>
      <c r="F93" s="183">
        <v>44851.852200000001</v>
      </c>
      <c r="G93" s="25">
        <v>49484.8989</v>
      </c>
      <c r="H93" s="25">
        <v>42343.736400000002</v>
      </c>
      <c r="I93" s="26">
        <v>12.58</v>
      </c>
      <c r="J93" s="26">
        <v>5.29</v>
      </c>
      <c r="K93" s="26">
        <v>17.03</v>
      </c>
      <c r="L93" s="26">
        <v>174.08150000000001</v>
      </c>
      <c r="M93" s="11"/>
      <c r="N93" s="113"/>
      <c r="O93" s="12"/>
      <c r="P93" s="12"/>
      <c r="Q93" s="12"/>
      <c r="R93" s="12"/>
      <c r="S93" s="12"/>
      <c r="T93" s="12"/>
      <c r="U93" s="12"/>
    </row>
    <row r="94" spans="1:21" s="21" customFormat="1" ht="13.15" customHeight="1">
      <c r="A94" s="22" t="s">
        <v>641</v>
      </c>
      <c r="B94" s="23">
        <v>1.5677000000000001</v>
      </c>
      <c r="C94" s="24">
        <v>41852.9182</v>
      </c>
      <c r="D94" s="25">
        <v>35655.114399999999</v>
      </c>
      <c r="E94" s="25">
        <v>38444.028100000003</v>
      </c>
      <c r="F94" s="183">
        <v>46436.009100000003</v>
      </c>
      <c r="G94" s="25">
        <v>53168.859600000003</v>
      </c>
      <c r="H94" s="25">
        <v>43738.464800000002</v>
      </c>
      <c r="I94" s="26">
        <v>11.23</v>
      </c>
      <c r="J94" s="26">
        <v>9.61</v>
      </c>
      <c r="K94" s="26">
        <v>15.23</v>
      </c>
      <c r="L94" s="26">
        <v>174.3836</v>
      </c>
      <c r="M94" s="11"/>
      <c r="N94" s="113"/>
      <c r="O94" s="12"/>
      <c r="P94" s="12"/>
      <c r="Q94" s="12"/>
      <c r="R94" s="12"/>
      <c r="S94" s="12"/>
      <c r="T94" s="12"/>
      <c r="U94" s="12"/>
    </row>
    <row r="95" spans="1:21" s="21" customFormat="1" ht="13.15" customHeight="1">
      <c r="A95" s="16" t="s">
        <v>206</v>
      </c>
      <c r="B95" s="17">
        <v>3.4839000000000002</v>
      </c>
      <c r="C95" s="18">
        <v>47817.366800000003</v>
      </c>
      <c r="D95" s="19">
        <v>36344.800900000002</v>
      </c>
      <c r="E95" s="19">
        <v>41362.825199999999</v>
      </c>
      <c r="F95" s="183">
        <v>56438.667300000001</v>
      </c>
      <c r="G95" s="19">
        <v>67220.577300000004</v>
      </c>
      <c r="H95" s="19">
        <v>50628.2503</v>
      </c>
      <c r="I95" s="20">
        <v>12.15</v>
      </c>
      <c r="J95" s="20">
        <v>17.100000000000001</v>
      </c>
      <c r="K95" s="20">
        <v>10.99</v>
      </c>
      <c r="L95" s="20">
        <v>173.79759999999999</v>
      </c>
      <c r="M95" s="11"/>
      <c r="N95" s="113"/>
      <c r="O95" s="12"/>
      <c r="P95" s="12"/>
      <c r="Q95" s="12"/>
      <c r="R95" s="12"/>
      <c r="S95" s="12"/>
      <c r="T95" s="12"/>
      <c r="U95" s="12"/>
    </row>
    <row r="96" spans="1:21" s="21" customFormat="1" ht="13.15" customHeight="1">
      <c r="A96" s="22" t="s">
        <v>207</v>
      </c>
      <c r="B96" s="23">
        <v>1.7161999999999999</v>
      </c>
      <c r="C96" s="24">
        <v>46054.0622</v>
      </c>
      <c r="D96" s="25">
        <v>35709.399700000002</v>
      </c>
      <c r="E96" s="25">
        <v>40365.874400000001</v>
      </c>
      <c r="F96" s="183">
        <v>53967.0196</v>
      </c>
      <c r="G96" s="25">
        <v>63395.377999999997</v>
      </c>
      <c r="H96" s="25">
        <v>48400.0815</v>
      </c>
      <c r="I96" s="26">
        <v>12.7</v>
      </c>
      <c r="J96" s="26">
        <v>16.48</v>
      </c>
      <c r="K96" s="26">
        <v>10.41</v>
      </c>
      <c r="L96" s="26">
        <v>173.56700000000001</v>
      </c>
      <c r="M96" s="11"/>
      <c r="N96" s="113"/>
      <c r="O96" s="12"/>
      <c r="P96" s="12"/>
      <c r="Q96" s="12"/>
      <c r="R96" s="12"/>
      <c r="S96" s="12"/>
      <c r="T96" s="12"/>
      <c r="U96" s="12"/>
    </row>
    <row r="97" spans="1:21" s="21" customFormat="1" ht="13.15" customHeight="1">
      <c r="A97" s="16" t="s">
        <v>211</v>
      </c>
      <c r="B97" s="17">
        <v>14.357100000000001</v>
      </c>
      <c r="C97" s="18">
        <v>53949.185700000002</v>
      </c>
      <c r="D97" s="19">
        <v>37203.0648</v>
      </c>
      <c r="E97" s="19">
        <v>43807.3727</v>
      </c>
      <c r="F97" s="183">
        <v>66067.134000000005</v>
      </c>
      <c r="G97" s="19">
        <v>77640.556500000006</v>
      </c>
      <c r="H97" s="19">
        <v>56587.250399999997</v>
      </c>
      <c r="I97" s="20">
        <v>9.68</v>
      </c>
      <c r="J97" s="20">
        <v>20.149999999999999</v>
      </c>
      <c r="K97" s="20">
        <v>11.69</v>
      </c>
      <c r="L97" s="20">
        <v>173.964</v>
      </c>
      <c r="M97" s="11"/>
      <c r="N97" s="113"/>
      <c r="O97" s="12"/>
      <c r="P97" s="12"/>
      <c r="Q97" s="12"/>
      <c r="R97" s="12"/>
      <c r="S97" s="12"/>
      <c r="T97" s="12"/>
      <c r="U97" s="12"/>
    </row>
    <row r="98" spans="1:21" s="21" customFormat="1" ht="13.15" customHeight="1">
      <c r="A98" s="22" t="s">
        <v>642</v>
      </c>
      <c r="B98" s="23">
        <v>2.3721999999999999</v>
      </c>
      <c r="C98" s="24">
        <v>48200.408600000002</v>
      </c>
      <c r="D98" s="25">
        <v>34611.619400000003</v>
      </c>
      <c r="E98" s="25">
        <v>39252.622000000003</v>
      </c>
      <c r="F98" s="183">
        <v>59578.84</v>
      </c>
      <c r="G98" s="25">
        <v>70503.544500000004</v>
      </c>
      <c r="H98" s="25">
        <v>50968.473299999998</v>
      </c>
      <c r="I98" s="26">
        <v>10.3</v>
      </c>
      <c r="J98" s="26">
        <v>16.18</v>
      </c>
      <c r="K98" s="26">
        <v>11.44</v>
      </c>
      <c r="L98" s="26">
        <v>174.73580000000001</v>
      </c>
      <c r="M98" s="11"/>
      <c r="N98" s="113"/>
      <c r="O98" s="12"/>
      <c r="P98" s="12"/>
      <c r="Q98" s="12"/>
      <c r="R98" s="12"/>
      <c r="S98" s="12"/>
      <c r="T98" s="12"/>
      <c r="U98" s="12"/>
    </row>
    <row r="99" spans="1:21" s="21" customFormat="1" ht="13.15" customHeight="1">
      <c r="A99" s="22" t="s">
        <v>643</v>
      </c>
      <c r="B99" s="23">
        <v>2.4197000000000002</v>
      </c>
      <c r="C99" s="24">
        <v>48727.392899999999</v>
      </c>
      <c r="D99" s="25">
        <v>37341.117899999997</v>
      </c>
      <c r="E99" s="25">
        <v>42928.800799999997</v>
      </c>
      <c r="F99" s="183">
        <v>58522.923499999997</v>
      </c>
      <c r="G99" s="25">
        <v>69151.8266</v>
      </c>
      <c r="H99" s="25">
        <v>51666.259299999998</v>
      </c>
      <c r="I99" s="26">
        <v>9.9700000000000006</v>
      </c>
      <c r="J99" s="26">
        <v>17.440000000000001</v>
      </c>
      <c r="K99" s="26">
        <v>11.52</v>
      </c>
      <c r="L99" s="26">
        <v>173.75219999999999</v>
      </c>
      <c r="M99" s="11"/>
      <c r="N99" s="113"/>
      <c r="O99" s="12"/>
      <c r="P99" s="12"/>
      <c r="Q99" s="12"/>
      <c r="R99" s="12"/>
      <c r="S99" s="12"/>
      <c r="T99" s="12"/>
      <c r="U99" s="12"/>
    </row>
    <row r="100" spans="1:21" s="21" customFormat="1" ht="13.15" customHeight="1">
      <c r="A100" s="22" t="s">
        <v>644</v>
      </c>
      <c r="B100" s="23">
        <v>1.5746</v>
      </c>
      <c r="C100" s="24">
        <v>51389.414400000001</v>
      </c>
      <c r="D100" s="25">
        <v>37184.566700000003</v>
      </c>
      <c r="E100" s="25">
        <v>43580.402399999999</v>
      </c>
      <c r="F100" s="183">
        <v>59631.543899999997</v>
      </c>
      <c r="G100" s="25">
        <v>72229.798599999995</v>
      </c>
      <c r="H100" s="25">
        <v>53483.261700000003</v>
      </c>
      <c r="I100" s="26">
        <v>11.8</v>
      </c>
      <c r="J100" s="26">
        <v>15.56</v>
      </c>
      <c r="K100" s="26">
        <v>11.51</v>
      </c>
      <c r="L100" s="26">
        <v>173.6343</v>
      </c>
      <c r="M100" s="11"/>
      <c r="N100" s="113"/>
      <c r="O100" s="12"/>
      <c r="P100" s="12"/>
      <c r="Q100" s="12"/>
      <c r="R100" s="12"/>
      <c r="S100" s="12"/>
      <c r="T100" s="12"/>
      <c r="U100" s="12"/>
    </row>
    <row r="101" spans="1:21" s="21" customFormat="1" ht="13.15" customHeight="1">
      <c r="A101" s="22" t="s">
        <v>645</v>
      </c>
      <c r="B101" s="23">
        <v>1.4744999999999999</v>
      </c>
      <c r="C101" s="24">
        <v>57625.849099999999</v>
      </c>
      <c r="D101" s="25">
        <v>39880.222600000001</v>
      </c>
      <c r="E101" s="25">
        <v>47793.824500000002</v>
      </c>
      <c r="F101" s="183">
        <v>67164.098299999998</v>
      </c>
      <c r="G101" s="25">
        <v>80896.577399999995</v>
      </c>
      <c r="H101" s="25">
        <v>60207.967799999999</v>
      </c>
      <c r="I101" s="26">
        <v>10.91</v>
      </c>
      <c r="J101" s="26">
        <v>18.809999999999999</v>
      </c>
      <c r="K101" s="26">
        <v>10.85</v>
      </c>
      <c r="L101" s="26">
        <v>174.88990000000001</v>
      </c>
      <c r="M101" s="11"/>
      <c r="N101" s="113"/>
      <c r="O101" s="12"/>
      <c r="P101" s="12"/>
      <c r="Q101" s="12"/>
      <c r="R101" s="12"/>
      <c r="S101" s="12"/>
      <c r="T101" s="12"/>
      <c r="U101" s="12"/>
    </row>
    <row r="102" spans="1:21" s="21" customFormat="1" ht="13.15" customHeight="1">
      <c r="A102" s="16" t="s">
        <v>228</v>
      </c>
      <c r="B102" s="17">
        <v>1.7526999999999999</v>
      </c>
      <c r="C102" s="18">
        <v>48073.409599999999</v>
      </c>
      <c r="D102" s="19">
        <v>37724.363400000002</v>
      </c>
      <c r="E102" s="19">
        <v>42326.216800000002</v>
      </c>
      <c r="F102" s="183">
        <v>56234.376799999998</v>
      </c>
      <c r="G102" s="19">
        <v>67200.181599999996</v>
      </c>
      <c r="H102" s="19">
        <v>50675.718999999997</v>
      </c>
      <c r="I102" s="20">
        <v>8.93</v>
      </c>
      <c r="J102" s="20">
        <v>18.190000000000001</v>
      </c>
      <c r="K102" s="20">
        <v>11.03</v>
      </c>
      <c r="L102" s="20">
        <v>174.22659999999999</v>
      </c>
      <c r="M102" s="11"/>
      <c r="N102" s="113"/>
      <c r="O102" s="12"/>
      <c r="P102" s="12"/>
      <c r="Q102" s="12"/>
      <c r="R102" s="12"/>
      <c r="S102" s="12"/>
      <c r="T102" s="12"/>
      <c r="U102" s="12"/>
    </row>
    <row r="103" spans="1:21" s="21" customFormat="1" ht="13.15" customHeight="1">
      <c r="A103" s="16" t="s">
        <v>646</v>
      </c>
      <c r="B103" s="17">
        <v>2.0669</v>
      </c>
      <c r="C103" s="18">
        <v>44975.164100000002</v>
      </c>
      <c r="D103" s="19">
        <v>37908.719499999999</v>
      </c>
      <c r="E103" s="19">
        <v>41219.194799999997</v>
      </c>
      <c r="F103" s="183">
        <v>48311.186099999999</v>
      </c>
      <c r="G103" s="19">
        <v>52275.220300000001</v>
      </c>
      <c r="H103" s="19">
        <v>45142.863899999997</v>
      </c>
      <c r="I103" s="20">
        <v>9.93</v>
      </c>
      <c r="J103" s="20">
        <v>8.93</v>
      </c>
      <c r="K103" s="20">
        <v>11.55</v>
      </c>
      <c r="L103" s="20">
        <v>173.52600000000001</v>
      </c>
      <c r="M103" s="11"/>
      <c r="N103" s="113"/>
      <c r="O103" s="12"/>
      <c r="P103" s="12"/>
      <c r="Q103" s="12"/>
      <c r="R103" s="12"/>
      <c r="S103" s="12"/>
      <c r="T103" s="12"/>
      <c r="U103" s="12"/>
    </row>
    <row r="104" spans="1:21" s="21" customFormat="1" ht="13.15" customHeight="1">
      <c r="A104" s="22" t="s">
        <v>647</v>
      </c>
      <c r="B104" s="23">
        <v>1.1028</v>
      </c>
      <c r="C104" s="24">
        <v>43166.142999999996</v>
      </c>
      <c r="D104" s="25">
        <v>36331.792000000001</v>
      </c>
      <c r="E104" s="25">
        <v>39457.065900000001</v>
      </c>
      <c r="F104" s="183">
        <v>47049.437299999998</v>
      </c>
      <c r="G104" s="25">
        <v>51474.1685</v>
      </c>
      <c r="H104" s="25">
        <v>43771.905200000001</v>
      </c>
      <c r="I104" s="26">
        <v>9.6</v>
      </c>
      <c r="J104" s="26">
        <v>8.92</v>
      </c>
      <c r="K104" s="26">
        <v>11.47</v>
      </c>
      <c r="L104" s="26">
        <v>173.56389999999999</v>
      </c>
      <c r="M104" s="11"/>
      <c r="N104" s="113"/>
      <c r="O104" s="12"/>
      <c r="P104" s="12"/>
      <c r="Q104" s="12"/>
      <c r="R104" s="12"/>
      <c r="S104" s="12"/>
      <c r="T104" s="12"/>
      <c r="U104" s="12"/>
    </row>
    <row r="105" spans="1:21" s="21" customFormat="1" ht="13.15" customHeight="1">
      <c r="A105" s="16" t="s">
        <v>648</v>
      </c>
      <c r="B105" s="17">
        <v>2.9594999999999998</v>
      </c>
      <c r="C105" s="18">
        <v>53189.952899999997</v>
      </c>
      <c r="D105" s="19">
        <v>39655.034299999999</v>
      </c>
      <c r="E105" s="19">
        <v>45514.740400000002</v>
      </c>
      <c r="F105" s="183">
        <v>63858.205399999999</v>
      </c>
      <c r="G105" s="19">
        <v>77077.103199999998</v>
      </c>
      <c r="H105" s="19">
        <v>56531.519999999997</v>
      </c>
      <c r="I105" s="20">
        <v>10.41</v>
      </c>
      <c r="J105" s="20">
        <v>18.34</v>
      </c>
      <c r="K105" s="20">
        <v>11.55</v>
      </c>
      <c r="L105" s="20">
        <v>173.98</v>
      </c>
      <c r="M105" s="11"/>
      <c r="N105" s="113"/>
      <c r="O105" s="12"/>
      <c r="P105" s="12"/>
      <c r="Q105" s="12"/>
      <c r="R105" s="12"/>
      <c r="S105" s="12"/>
      <c r="T105" s="12"/>
      <c r="U105" s="12"/>
    </row>
    <row r="106" spans="1:21" s="21" customFormat="1" ht="13.15" customHeight="1">
      <c r="A106" s="22" t="s">
        <v>233</v>
      </c>
      <c r="B106" s="23">
        <v>1.1597999999999999</v>
      </c>
      <c r="C106" s="24">
        <v>56715.474099999999</v>
      </c>
      <c r="D106" s="25">
        <v>42346.293700000002</v>
      </c>
      <c r="E106" s="25">
        <v>48775.0167</v>
      </c>
      <c r="F106" s="183">
        <v>66988.924299999999</v>
      </c>
      <c r="G106" s="25">
        <v>80003.140499999994</v>
      </c>
      <c r="H106" s="25">
        <v>59821.754399999998</v>
      </c>
      <c r="I106" s="26">
        <v>13.18</v>
      </c>
      <c r="J106" s="26">
        <v>20.079999999999998</v>
      </c>
      <c r="K106" s="26">
        <v>11.46</v>
      </c>
      <c r="L106" s="26">
        <v>174.37629999999999</v>
      </c>
      <c r="M106" s="11"/>
      <c r="N106" s="113"/>
      <c r="O106" s="12"/>
      <c r="P106" s="12"/>
      <c r="Q106" s="12"/>
      <c r="R106" s="12"/>
      <c r="S106" s="12"/>
      <c r="T106" s="12"/>
      <c r="U106" s="12"/>
    </row>
    <row r="107" spans="1:21" s="21" customFormat="1" ht="13.15" customHeight="1">
      <c r="A107" s="16" t="s">
        <v>234</v>
      </c>
      <c r="B107" s="17">
        <v>1.6364000000000001</v>
      </c>
      <c r="C107" s="18">
        <v>41659.165500000003</v>
      </c>
      <c r="D107" s="19">
        <v>32684.2909</v>
      </c>
      <c r="E107" s="19">
        <v>36429.753199999999</v>
      </c>
      <c r="F107" s="183">
        <v>47620.86</v>
      </c>
      <c r="G107" s="19">
        <v>55880.708500000001</v>
      </c>
      <c r="H107" s="19">
        <v>43499.706400000003</v>
      </c>
      <c r="I107" s="20">
        <v>8.3699999999999992</v>
      </c>
      <c r="J107" s="20">
        <v>11.93</v>
      </c>
      <c r="K107" s="20">
        <v>10.81</v>
      </c>
      <c r="L107" s="20">
        <v>173.6018</v>
      </c>
      <c r="M107" s="11"/>
      <c r="N107" s="113"/>
      <c r="O107" s="12"/>
      <c r="P107" s="12"/>
      <c r="Q107" s="12"/>
      <c r="R107" s="12"/>
      <c r="S107" s="12"/>
      <c r="T107" s="12"/>
      <c r="U107" s="12"/>
    </row>
    <row r="108" spans="1:21" s="21" customFormat="1" ht="13.15" customHeight="1">
      <c r="A108" s="16" t="s">
        <v>240</v>
      </c>
      <c r="B108" s="17">
        <v>1.5121</v>
      </c>
      <c r="C108" s="18">
        <v>48549.365400000002</v>
      </c>
      <c r="D108" s="19">
        <v>39431.987399999998</v>
      </c>
      <c r="E108" s="19">
        <v>43474.388700000003</v>
      </c>
      <c r="F108" s="183">
        <v>55642.539599999996</v>
      </c>
      <c r="G108" s="19">
        <v>65733.297600000005</v>
      </c>
      <c r="H108" s="19">
        <v>51441.037400000001</v>
      </c>
      <c r="I108" s="20">
        <v>11.05</v>
      </c>
      <c r="J108" s="20">
        <v>10.6</v>
      </c>
      <c r="K108" s="20">
        <v>14.82</v>
      </c>
      <c r="L108" s="20">
        <v>174.34639999999999</v>
      </c>
      <c r="M108" s="11"/>
      <c r="N108" s="113"/>
      <c r="O108" s="12"/>
      <c r="P108" s="12"/>
      <c r="Q108" s="12"/>
      <c r="R108" s="12"/>
      <c r="S108" s="12"/>
      <c r="T108" s="12"/>
      <c r="U108" s="12"/>
    </row>
    <row r="109" spans="1:21" s="21" customFormat="1" ht="13.15" customHeight="1">
      <c r="A109" s="16" t="s">
        <v>241</v>
      </c>
      <c r="B109" s="17">
        <v>2.82</v>
      </c>
      <c r="C109" s="18">
        <v>44367.42</v>
      </c>
      <c r="D109" s="19">
        <v>34531.366099999999</v>
      </c>
      <c r="E109" s="19">
        <v>39554.734499999999</v>
      </c>
      <c r="F109" s="183">
        <v>49475.629300000001</v>
      </c>
      <c r="G109" s="19">
        <v>56064.034599999999</v>
      </c>
      <c r="H109" s="19">
        <v>45272.421300000002</v>
      </c>
      <c r="I109" s="20">
        <v>8.01</v>
      </c>
      <c r="J109" s="20">
        <v>15.69</v>
      </c>
      <c r="K109" s="20">
        <v>11.92</v>
      </c>
      <c r="L109" s="20">
        <v>173.94739999999999</v>
      </c>
      <c r="M109" s="11"/>
      <c r="N109" s="113"/>
      <c r="O109" s="12"/>
      <c r="P109" s="12"/>
      <c r="Q109" s="12"/>
      <c r="R109" s="12"/>
      <c r="S109" s="12"/>
      <c r="T109" s="12"/>
      <c r="U109" s="12"/>
    </row>
    <row r="110" spans="1:21" s="21" customFormat="1" ht="13.15" customHeight="1">
      <c r="A110" s="22" t="s">
        <v>649</v>
      </c>
      <c r="B110" s="23">
        <v>1.3769</v>
      </c>
      <c r="C110" s="24">
        <v>45497.742100000003</v>
      </c>
      <c r="D110" s="25">
        <v>36123.615400000002</v>
      </c>
      <c r="E110" s="25">
        <v>40793.3505</v>
      </c>
      <c r="F110" s="183">
        <v>50902.224399999999</v>
      </c>
      <c r="G110" s="25">
        <v>57728.943899999998</v>
      </c>
      <c r="H110" s="25">
        <v>46875.649299999997</v>
      </c>
      <c r="I110" s="26">
        <v>9.56</v>
      </c>
      <c r="J110" s="26">
        <v>17.010000000000002</v>
      </c>
      <c r="K110" s="26">
        <v>12.02</v>
      </c>
      <c r="L110" s="26">
        <v>174.07499999999999</v>
      </c>
      <c r="M110" s="11"/>
      <c r="N110" s="113"/>
      <c r="O110" s="12"/>
      <c r="P110" s="12"/>
      <c r="Q110" s="12"/>
      <c r="R110" s="12"/>
      <c r="S110" s="12"/>
      <c r="T110" s="12"/>
      <c r="U110" s="12"/>
    </row>
    <row r="111" spans="1:21" s="21" customFormat="1" ht="13.15" customHeight="1">
      <c r="A111" s="16" t="s">
        <v>245</v>
      </c>
      <c r="B111" s="17">
        <v>1.8525</v>
      </c>
      <c r="C111" s="18">
        <v>43320.025800000003</v>
      </c>
      <c r="D111" s="19">
        <v>34951.964999999997</v>
      </c>
      <c r="E111" s="19">
        <v>39026.483899999999</v>
      </c>
      <c r="F111" s="183">
        <v>48689.0622</v>
      </c>
      <c r="G111" s="19">
        <v>57543.673900000002</v>
      </c>
      <c r="H111" s="19">
        <v>44630.304600000003</v>
      </c>
      <c r="I111" s="20">
        <v>4.71</v>
      </c>
      <c r="J111" s="20">
        <v>9.3699999999999992</v>
      </c>
      <c r="K111" s="20">
        <v>9.91</v>
      </c>
      <c r="L111" s="20">
        <v>173.28120000000001</v>
      </c>
      <c r="M111" s="11"/>
      <c r="N111" s="113"/>
      <c r="O111" s="12"/>
      <c r="P111" s="12"/>
      <c r="Q111" s="12"/>
      <c r="R111" s="12"/>
      <c r="S111" s="12"/>
      <c r="T111" s="12"/>
      <c r="U111" s="12"/>
    </row>
    <row r="112" spans="1:21" s="21" customFormat="1" ht="13.15" customHeight="1">
      <c r="A112" s="16" t="s">
        <v>250</v>
      </c>
      <c r="B112" s="17">
        <v>3.0415999999999999</v>
      </c>
      <c r="C112" s="18">
        <v>43607.5409</v>
      </c>
      <c r="D112" s="19">
        <v>34188.641100000001</v>
      </c>
      <c r="E112" s="19">
        <v>38659.795299999998</v>
      </c>
      <c r="F112" s="183">
        <v>49453.845999999998</v>
      </c>
      <c r="G112" s="19">
        <v>56202.914900000003</v>
      </c>
      <c r="H112" s="19">
        <v>44831.4064</v>
      </c>
      <c r="I112" s="20">
        <v>9.6999999999999993</v>
      </c>
      <c r="J112" s="20">
        <v>16.5</v>
      </c>
      <c r="K112" s="20">
        <v>11.17</v>
      </c>
      <c r="L112" s="20">
        <v>173.61340000000001</v>
      </c>
      <c r="M112" s="11"/>
      <c r="N112" s="113"/>
      <c r="O112" s="12"/>
      <c r="P112" s="12"/>
      <c r="Q112" s="12"/>
      <c r="R112" s="12"/>
      <c r="S112" s="12"/>
      <c r="T112" s="12"/>
      <c r="U112" s="12"/>
    </row>
    <row r="113" spans="1:21" s="21" customFormat="1" ht="13.15" customHeight="1">
      <c r="A113" s="22" t="s">
        <v>252</v>
      </c>
      <c r="B113" s="23">
        <v>1.0771999999999999</v>
      </c>
      <c r="C113" s="24">
        <v>46004.560799999999</v>
      </c>
      <c r="D113" s="25">
        <v>37739.914799999999</v>
      </c>
      <c r="E113" s="25">
        <v>41512.965100000001</v>
      </c>
      <c r="F113" s="183">
        <v>52112.4686</v>
      </c>
      <c r="G113" s="25">
        <v>59900.628599999996</v>
      </c>
      <c r="H113" s="25">
        <v>47786.397700000001</v>
      </c>
      <c r="I113" s="26">
        <v>11.84</v>
      </c>
      <c r="J113" s="26">
        <v>16.559999999999999</v>
      </c>
      <c r="K113" s="26">
        <v>11.22</v>
      </c>
      <c r="L113" s="26">
        <v>173.25970000000001</v>
      </c>
      <c r="M113" s="11"/>
      <c r="N113" s="113"/>
      <c r="O113" s="12"/>
      <c r="P113" s="12"/>
      <c r="Q113" s="12"/>
      <c r="R113" s="12"/>
      <c r="S113" s="12"/>
      <c r="T113" s="12"/>
      <c r="U113" s="12"/>
    </row>
    <row r="114" spans="1:21" s="21" customFormat="1" ht="13.15" customHeight="1">
      <c r="A114" s="16" t="s">
        <v>268</v>
      </c>
      <c r="B114" s="17">
        <v>2.9704999999999999</v>
      </c>
      <c r="C114" s="18">
        <v>35672.215199999999</v>
      </c>
      <c r="D114" s="19">
        <v>28884.831900000001</v>
      </c>
      <c r="E114" s="19">
        <v>32439.8449</v>
      </c>
      <c r="F114" s="183">
        <v>38576.955399999999</v>
      </c>
      <c r="G114" s="19">
        <v>42141.785600000003</v>
      </c>
      <c r="H114" s="19">
        <v>35789.161500000002</v>
      </c>
      <c r="I114" s="20">
        <v>6.48</v>
      </c>
      <c r="J114" s="20">
        <v>7.05</v>
      </c>
      <c r="K114" s="20">
        <v>10.31</v>
      </c>
      <c r="L114" s="20">
        <v>173.37090000000001</v>
      </c>
      <c r="M114" s="11"/>
      <c r="N114" s="113"/>
      <c r="O114" s="12"/>
      <c r="P114" s="12"/>
      <c r="Q114" s="12"/>
      <c r="R114" s="12"/>
      <c r="S114" s="12"/>
      <c r="T114" s="12"/>
      <c r="U114" s="12"/>
    </row>
    <row r="115" spans="1:21" s="21" customFormat="1" ht="13.15" customHeight="1">
      <c r="A115" s="16" t="s">
        <v>269</v>
      </c>
      <c r="B115" s="17">
        <v>2.6291000000000002</v>
      </c>
      <c r="C115" s="18">
        <v>39134.939100000003</v>
      </c>
      <c r="D115" s="19">
        <v>30510.75</v>
      </c>
      <c r="E115" s="19">
        <v>33440.166599999997</v>
      </c>
      <c r="F115" s="183">
        <v>45446.292000000001</v>
      </c>
      <c r="G115" s="19">
        <v>55450.950100000002</v>
      </c>
      <c r="H115" s="19">
        <v>41248.322699999997</v>
      </c>
      <c r="I115" s="20">
        <v>7.27</v>
      </c>
      <c r="J115" s="20">
        <v>18.7</v>
      </c>
      <c r="K115" s="20">
        <v>10.87</v>
      </c>
      <c r="L115" s="20">
        <v>173.36340000000001</v>
      </c>
      <c r="M115" s="11"/>
      <c r="N115" s="113"/>
      <c r="O115" s="12"/>
      <c r="P115" s="12"/>
      <c r="Q115" s="12"/>
      <c r="R115" s="12"/>
      <c r="S115" s="12"/>
      <c r="T115" s="12"/>
      <c r="U115" s="12"/>
    </row>
    <row r="116" spans="1:21" s="21" customFormat="1" ht="13.15" customHeight="1">
      <c r="A116" s="22" t="s">
        <v>650</v>
      </c>
      <c r="B116" s="23">
        <v>1.3030999999999999</v>
      </c>
      <c r="C116" s="24">
        <v>35828.338400000001</v>
      </c>
      <c r="D116" s="25">
        <v>30000.833299999998</v>
      </c>
      <c r="E116" s="25">
        <v>31924</v>
      </c>
      <c r="F116" s="183">
        <v>40833.704700000002</v>
      </c>
      <c r="G116" s="25">
        <v>45195.321499999998</v>
      </c>
      <c r="H116" s="25">
        <v>37060.133000000002</v>
      </c>
      <c r="I116" s="26">
        <v>4.74</v>
      </c>
      <c r="J116" s="26">
        <v>17.79</v>
      </c>
      <c r="K116" s="26">
        <v>10.93</v>
      </c>
      <c r="L116" s="26">
        <v>171.536</v>
      </c>
      <c r="M116" s="11"/>
      <c r="N116" s="113"/>
      <c r="O116" s="12"/>
      <c r="P116" s="12"/>
      <c r="Q116" s="12"/>
      <c r="R116" s="12"/>
      <c r="S116" s="12"/>
      <c r="T116" s="12"/>
      <c r="U116" s="12"/>
    </row>
    <row r="117" spans="1:21" s="21" customFormat="1" ht="13.15" customHeight="1">
      <c r="A117" s="16" t="s">
        <v>284</v>
      </c>
      <c r="B117" s="17">
        <v>1.4279999999999999</v>
      </c>
      <c r="C117" s="18">
        <v>60753.394699999997</v>
      </c>
      <c r="D117" s="19">
        <v>41765.463000000003</v>
      </c>
      <c r="E117" s="19">
        <v>49856.6371</v>
      </c>
      <c r="F117" s="183">
        <v>75693.430800000002</v>
      </c>
      <c r="G117" s="19">
        <v>94547.415900000007</v>
      </c>
      <c r="H117" s="19">
        <v>64870.394200000002</v>
      </c>
      <c r="I117" s="20">
        <v>9.07</v>
      </c>
      <c r="J117" s="20">
        <v>21.61</v>
      </c>
      <c r="K117" s="20">
        <v>11.07</v>
      </c>
      <c r="L117" s="20">
        <v>185.32589999999999</v>
      </c>
      <c r="M117" s="11"/>
      <c r="N117" s="113"/>
      <c r="O117" s="12"/>
      <c r="P117" s="12"/>
      <c r="Q117" s="12"/>
      <c r="R117" s="12"/>
      <c r="S117" s="12"/>
      <c r="T117" s="12"/>
      <c r="U117" s="12"/>
    </row>
    <row r="118" spans="1:21" s="21" customFormat="1" ht="13.15" customHeight="1">
      <c r="A118" s="22" t="s">
        <v>651</v>
      </c>
      <c r="B118" s="23">
        <v>1.1932</v>
      </c>
      <c r="C118" s="24">
        <v>61508.945399999997</v>
      </c>
      <c r="D118" s="25">
        <v>42608.356699999997</v>
      </c>
      <c r="E118" s="25">
        <v>50765.149100000002</v>
      </c>
      <c r="F118" s="183">
        <v>76947.432799999995</v>
      </c>
      <c r="G118" s="25">
        <v>96179.641499999998</v>
      </c>
      <c r="H118" s="25">
        <v>65856.255600000004</v>
      </c>
      <c r="I118" s="26">
        <v>9.2799999999999994</v>
      </c>
      <c r="J118" s="26">
        <v>21.59</v>
      </c>
      <c r="K118" s="26">
        <v>11.14</v>
      </c>
      <c r="L118" s="26">
        <v>185.65369999999999</v>
      </c>
      <c r="M118" s="11"/>
      <c r="N118" s="113"/>
      <c r="O118" s="12"/>
      <c r="P118" s="12"/>
      <c r="Q118" s="12"/>
      <c r="R118" s="12"/>
      <c r="S118" s="12"/>
      <c r="T118" s="12"/>
      <c r="U118" s="12"/>
    </row>
    <row r="119" spans="1:21" s="21" customFormat="1" ht="13.15" customHeight="1">
      <c r="A119" s="16" t="s">
        <v>285</v>
      </c>
      <c r="B119" s="17">
        <v>2.8250000000000002</v>
      </c>
      <c r="C119" s="18">
        <v>51246.010300000002</v>
      </c>
      <c r="D119" s="19">
        <v>38350.193200000002</v>
      </c>
      <c r="E119" s="19">
        <v>43666.128199999999</v>
      </c>
      <c r="F119" s="183">
        <v>61121.997300000003</v>
      </c>
      <c r="G119" s="19">
        <v>71604.491599999994</v>
      </c>
      <c r="H119" s="19">
        <v>53530.694199999998</v>
      </c>
      <c r="I119" s="20">
        <v>5.24</v>
      </c>
      <c r="J119" s="20">
        <v>15.84</v>
      </c>
      <c r="K119" s="20">
        <v>11.63</v>
      </c>
      <c r="L119" s="20">
        <v>179.494</v>
      </c>
      <c r="M119" s="11"/>
      <c r="N119" s="113"/>
      <c r="O119" s="12"/>
      <c r="P119" s="12"/>
      <c r="Q119" s="12"/>
      <c r="R119" s="12"/>
      <c r="S119" s="12"/>
      <c r="T119" s="12"/>
      <c r="U119" s="12"/>
    </row>
    <row r="120" spans="1:21" s="21" customFormat="1" ht="13.15" customHeight="1">
      <c r="A120" s="22" t="s">
        <v>286</v>
      </c>
      <c r="B120" s="23">
        <v>2.6473</v>
      </c>
      <c r="C120" s="24">
        <v>52007.149899999997</v>
      </c>
      <c r="D120" s="25">
        <v>39806.9202</v>
      </c>
      <c r="E120" s="25">
        <v>44419.412900000003</v>
      </c>
      <c r="F120" s="183">
        <v>61552.678699999997</v>
      </c>
      <c r="G120" s="25">
        <v>72114.835699999996</v>
      </c>
      <c r="H120" s="25">
        <v>54347.586600000002</v>
      </c>
      <c r="I120" s="26">
        <v>5.29</v>
      </c>
      <c r="J120" s="26">
        <v>15.91</v>
      </c>
      <c r="K120" s="26">
        <v>11.59</v>
      </c>
      <c r="L120" s="26">
        <v>179.6293</v>
      </c>
      <c r="M120" s="11"/>
      <c r="N120" s="113"/>
      <c r="O120" s="12"/>
      <c r="P120" s="12"/>
      <c r="Q120" s="12"/>
      <c r="R120" s="12"/>
      <c r="S120" s="12"/>
      <c r="T120" s="12"/>
      <c r="U120" s="12"/>
    </row>
    <row r="121" spans="1:21" s="21" customFormat="1" ht="13.15" customHeight="1">
      <c r="A121" s="16" t="s">
        <v>289</v>
      </c>
      <c r="B121" s="17">
        <v>18.702100000000002</v>
      </c>
      <c r="C121" s="18">
        <v>56762.3122</v>
      </c>
      <c r="D121" s="19">
        <v>44315.288500000002</v>
      </c>
      <c r="E121" s="19">
        <v>49853.702299999997</v>
      </c>
      <c r="F121" s="183">
        <v>64898.501600000003</v>
      </c>
      <c r="G121" s="19">
        <v>72995.434599999993</v>
      </c>
      <c r="H121" s="19">
        <v>58033.180099999998</v>
      </c>
      <c r="I121" s="20">
        <v>5.16</v>
      </c>
      <c r="J121" s="20">
        <v>22.52</v>
      </c>
      <c r="K121" s="20">
        <v>10.78</v>
      </c>
      <c r="L121" s="20">
        <v>171.70750000000001</v>
      </c>
      <c r="M121" s="11"/>
      <c r="N121" s="113"/>
      <c r="O121" s="12"/>
      <c r="P121" s="12"/>
      <c r="Q121" s="12"/>
      <c r="R121" s="12"/>
      <c r="S121" s="12"/>
      <c r="T121" s="12"/>
      <c r="U121" s="12"/>
    </row>
    <row r="122" spans="1:21" s="21" customFormat="1" ht="13.15" customHeight="1">
      <c r="A122" s="22" t="s">
        <v>290</v>
      </c>
      <c r="B122" s="23">
        <v>18.353400000000001</v>
      </c>
      <c r="C122" s="24">
        <v>56822.558100000002</v>
      </c>
      <c r="D122" s="25">
        <v>44373.7742</v>
      </c>
      <c r="E122" s="25">
        <v>49937.845500000003</v>
      </c>
      <c r="F122" s="183">
        <v>64944.086199999998</v>
      </c>
      <c r="G122" s="25">
        <v>73095.499899999995</v>
      </c>
      <c r="H122" s="25">
        <v>58112.423000000003</v>
      </c>
      <c r="I122" s="26">
        <v>5.19</v>
      </c>
      <c r="J122" s="26">
        <v>22.53</v>
      </c>
      <c r="K122" s="26">
        <v>10.78</v>
      </c>
      <c r="L122" s="26">
        <v>171.74279999999999</v>
      </c>
      <c r="M122" s="11"/>
      <c r="N122" s="113"/>
      <c r="O122" s="12"/>
      <c r="P122" s="12"/>
      <c r="Q122" s="12"/>
      <c r="R122" s="12"/>
      <c r="S122" s="12"/>
      <c r="T122" s="12"/>
      <c r="U122" s="12"/>
    </row>
    <row r="123" spans="1:21" s="21" customFormat="1" ht="13.15" customHeight="1">
      <c r="A123" s="16" t="s">
        <v>293</v>
      </c>
      <c r="B123" s="17">
        <v>0.97499999999999998</v>
      </c>
      <c r="C123" s="18">
        <v>46502.451300000001</v>
      </c>
      <c r="D123" s="19">
        <v>34175.236199999999</v>
      </c>
      <c r="E123" s="19">
        <v>41998.6783</v>
      </c>
      <c r="F123" s="183">
        <v>51830.670899999997</v>
      </c>
      <c r="G123" s="19">
        <v>57076.686900000001</v>
      </c>
      <c r="H123" s="19">
        <v>46634.123899999999</v>
      </c>
      <c r="I123" s="20">
        <v>6.79</v>
      </c>
      <c r="J123" s="20">
        <v>9.33</v>
      </c>
      <c r="K123" s="20">
        <v>11.53</v>
      </c>
      <c r="L123" s="20">
        <v>174.23310000000001</v>
      </c>
      <c r="M123" s="11"/>
      <c r="N123" s="113"/>
      <c r="O123" s="12"/>
      <c r="P123" s="12"/>
      <c r="Q123" s="12"/>
      <c r="R123" s="12"/>
      <c r="S123" s="12"/>
      <c r="T123" s="12"/>
      <c r="U123" s="12"/>
    </row>
    <row r="124" spans="1:21" s="21" customFormat="1" ht="13.15" customHeight="1">
      <c r="A124" s="16" t="s">
        <v>295</v>
      </c>
      <c r="B124" s="17">
        <v>2.9460000000000002</v>
      </c>
      <c r="C124" s="18">
        <v>47387.858800000002</v>
      </c>
      <c r="D124" s="19">
        <v>35956.578300000001</v>
      </c>
      <c r="E124" s="19">
        <v>41193.572999999997</v>
      </c>
      <c r="F124" s="183">
        <v>54681.482400000001</v>
      </c>
      <c r="G124" s="19">
        <v>61649.890099999997</v>
      </c>
      <c r="H124" s="19">
        <v>48267.364699999998</v>
      </c>
      <c r="I124" s="20">
        <v>5.54</v>
      </c>
      <c r="J124" s="20">
        <v>25.52</v>
      </c>
      <c r="K124" s="20">
        <v>10.66</v>
      </c>
      <c r="L124" s="20">
        <v>171.61660000000001</v>
      </c>
      <c r="M124" s="11"/>
      <c r="N124" s="113"/>
      <c r="O124" s="12"/>
      <c r="P124" s="12"/>
      <c r="Q124" s="12"/>
      <c r="R124" s="12"/>
      <c r="S124" s="12"/>
      <c r="T124" s="12"/>
      <c r="U124" s="12"/>
    </row>
    <row r="125" spans="1:21" s="21" customFormat="1" ht="13.15" customHeight="1">
      <c r="A125" s="16" t="s">
        <v>296</v>
      </c>
      <c r="B125" s="17">
        <v>3.0415000000000001</v>
      </c>
      <c r="C125" s="18">
        <v>66961.420899999997</v>
      </c>
      <c r="D125" s="19">
        <v>55347.521000000001</v>
      </c>
      <c r="E125" s="19">
        <v>60669.575299999997</v>
      </c>
      <c r="F125" s="183">
        <v>74794.369900000005</v>
      </c>
      <c r="G125" s="19">
        <v>83440.235100000005</v>
      </c>
      <c r="H125" s="19">
        <v>68546.862699999998</v>
      </c>
      <c r="I125" s="20">
        <v>4.8600000000000003</v>
      </c>
      <c r="J125" s="20">
        <v>29.93</v>
      </c>
      <c r="K125" s="20">
        <v>10.77</v>
      </c>
      <c r="L125" s="20">
        <v>177.15710000000001</v>
      </c>
      <c r="M125" s="11"/>
      <c r="N125" s="113"/>
      <c r="O125" s="12"/>
      <c r="P125" s="12"/>
      <c r="Q125" s="12"/>
      <c r="R125" s="12"/>
      <c r="S125" s="12"/>
      <c r="T125" s="12"/>
      <c r="U125" s="12"/>
    </row>
    <row r="126" spans="1:21" s="21" customFormat="1" ht="13.15" customHeight="1">
      <c r="A126" s="16" t="s">
        <v>301</v>
      </c>
      <c r="B126" s="17">
        <v>15.777799999999999</v>
      </c>
      <c r="C126" s="18">
        <v>43458.073700000001</v>
      </c>
      <c r="D126" s="19">
        <v>34763.0533</v>
      </c>
      <c r="E126" s="19">
        <v>38445.944900000002</v>
      </c>
      <c r="F126" s="183">
        <v>50074.245900000002</v>
      </c>
      <c r="G126" s="19">
        <v>58754.275199999996</v>
      </c>
      <c r="H126" s="19">
        <v>45431.578099999999</v>
      </c>
      <c r="I126" s="20">
        <v>12.86</v>
      </c>
      <c r="J126" s="20">
        <v>14.48</v>
      </c>
      <c r="K126" s="20">
        <v>10.94</v>
      </c>
      <c r="L126" s="20">
        <v>173.86269999999999</v>
      </c>
      <c r="M126" s="11"/>
      <c r="N126" s="113"/>
      <c r="O126" s="12"/>
      <c r="P126" s="12"/>
      <c r="Q126" s="12"/>
      <c r="R126" s="12"/>
      <c r="S126" s="12"/>
      <c r="T126" s="12"/>
      <c r="U126" s="12"/>
    </row>
    <row r="127" spans="1:21" s="21" customFormat="1" ht="13.15" customHeight="1">
      <c r="A127" s="22" t="s">
        <v>302</v>
      </c>
      <c r="B127" s="23">
        <v>6.1054000000000004</v>
      </c>
      <c r="C127" s="24">
        <v>43449.644200000002</v>
      </c>
      <c r="D127" s="25">
        <v>34605.710500000001</v>
      </c>
      <c r="E127" s="25">
        <v>38339.803599999999</v>
      </c>
      <c r="F127" s="183">
        <v>50576.3485</v>
      </c>
      <c r="G127" s="25">
        <v>59047.687599999997</v>
      </c>
      <c r="H127" s="25">
        <v>45391.424800000001</v>
      </c>
      <c r="I127" s="26">
        <v>14.45</v>
      </c>
      <c r="J127" s="26">
        <v>13.39</v>
      </c>
      <c r="K127" s="26">
        <v>10.54</v>
      </c>
      <c r="L127" s="26">
        <v>173.71090000000001</v>
      </c>
      <c r="M127" s="11"/>
      <c r="N127" s="113"/>
      <c r="O127" s="12"/>
      <c r="P127" s="12"/>
      <c r="Q127" s="12"/>
      <c r="R127" s="12"/>
      <c r="S127" s="12"/>
      <c r="T127" s="12"/>
      <c r="U127" s="12"/>
    </row>
    <row r="128" spans="1:21" s="21" customFormat="1" ht="13.15" customHeight="1">
      <c r="A128" s="22" t="s">
        <v>303</v>
      </c>
      <c r="B128" s="23">
        <v>1.913</v>
      </c>
      <c r="C128" s="24">
        <v>44257.430099999998</v>
      </c>
      <c r="D128" s="25">
        <v>35768.320399999997</v>
      </c>
      <c r="E128" s="25">
        <v>39609.368399999999</v>
      </c>
      <c r="F128" s="183">
        <v>50069.657899999998</v>
      </c>
      <c r="G128" s="25">
        <v>56993.266199999998</v>
      </c>
      <c r="H128" s="25">
        <v>45605.780200000001</v>
      </c>
      <c r="I128" s="26">
        <v>13.41</v>
      </c>
      <c r="J128" s="26">
        <v>14.47</v>
      </c>
      <c r="K128" s="26">
        <v>11.04</v>
      </c>
      <c r="L128" s="26">
        <v>174.239</v>
      </c>
      <c r="M128" s="11"/>
      <c r="N128" s="113"/>
      <c r="O128" s="12"/>
      <c r="P128" s="12"/>
      <c r="Q128" s="12"/>
      <c r="R128" s="12"/>
      <c r="S128" s="12"/>
      <c r="T128" s="12"/>
      <c r="U128" s="12"/>
    </row>
    <row r="129" spans="1:21" s="21" customFormat="1" ht="13.15" customHeight="1">
      <c r="A129" s="22" t="s">
        <v>304</v>
      </c>
      <c r="B129" s="23">
        <v>2.3542000000000001</v>
      </c>
      <c r="C129" s="24">
        <v>41197.815799999997</v>
      </c>
      <c r="D129" s="25">
        <v>33629.7984</v>
      </c>
      <c r="E129" s="25">
        <v>36919.905400000003</v>
      </c>
      <c r="F129" s="183">
        <v>47800.797100000003</v>
      </c>
      <c r="G129" s="25">
        <v>56161.597399999999</v>
      </c>
      <c r="H129" s="25">
        <v>43506.621400000004</v>
      </c>
      <c r="I129" s="26">
        <v>9.7799999999999994</v>
      </c>
      <c r="J129" s="26">
        <v>15.42</v>
      </c>
      <c r="K129" s="26">
        <v>11.09</v>
      </c>
      <c r="L129" s="26">
        <v>173.68940000000001</v>
      </c>
      <c r="M129" s="11"/>
      <c r="N129" s="113"/>
      <c r="O129" s="12"/>
      <c r="P129" s="12"/>
      <c r="Q129" s="12"/>
      <c r="R129" s="12"/>
      <c r="S129" s="12"/>
      <c r="T129" s="12"/>
      <c r="U129" s="12"/>
    </row>
    <row r="130" spans="1:21" s="21" customFormat="1" ht="13.15" customHeight="1">
      <c r="A130" s="22" t="s">
        <v>305</v>
      </c>
      <c r="B130" s="23">
        <v>1.1732</v>
      </c>
      <c r="C130" s="24">
        <v>44291.106099999997</v>
      </c>
      <c r="D130" s="25">
        <v>36952.9516</v>
      </c>
      <c r="E130" s="25">
        <v>40099.235000000001</v>
      </c>
      <c r="F130" s="183">
        <v>47769.158000000003</v>
      </c>
      <c r="G130" s="25">
        <v>55682.6728</v>
      </c>
      <c r="H130" s="25">
        <v>45526.650800000003</v>
      </c>
      <c r="I130" s="26">
        <v>12.75</v>
      </c>
      <c r="J130" s="26">
        <v>13.48</v>
      </c>
      <c r="K130" s="26">
        <v>11.33</v>
      </c>
      <c r="L130" s="26">
        <v>174.833</v>
      </c>
      <c r="M130" s="11"/>
      <c r="N130" s="113"/>
      <c r="O130" s="12"/>
      <c r="P130" s="12"/>
      <c r="Q130" s="12"/>
      <c r="R130" s="12"/>
      <c r="S130" s="12"/>
      <c r="T130" s="12"/>
      <c r="U130" s="12"/>
    </row>
    <row r="131" spans="1:21" s="21" customFormat="1" ht="13.15" customHeight="1">
      <c r="A131" s="22" t="s">
        <v>306</v>
      </c>
      <c r="B131" s="23">
        <v>0.91490000000000005</v>
      </c>
      <c r="C131" s="24">
        <v>47135.077400000002</v>
      </c>
      <c r="D131" s="25">
        <v>37603.584000000003</v>
      </c>
      <c r="E131" s="25">
        <v>41408.200199999999</v>
      </c>
      <c r="F131" s="183">
        <v>54912.613400000002</v>
      </c>
      <c r="G131" s="25">
        <v>63907.444499999998</v>
      </c>
      <c r="H131" s="25">
        <v>49372.994400000003</v>
      </c>
      <c r="I131" s="26">
        <v>13.32</v>
      </c>
      <c r="J131" s="26">
        <v>16.66</v>
      </c>
      <c r="K131" s="26">
        <v>11.07</v>
      </c>
      <c r="L131" s="26">
        <v>174.18520000000001</v>
      </c>
      <c r="M131" s="11"/>
      <c r="N131" s="113"/>
      <c r="O131" s="12"/>
      <c r="P131" s="12"/>
      <c r="Q131" s="12"/>
      <c r="R131" s="12"/>
      <c r="S131" s="12"/>
      <c r="T131" s="12"/>
      <c r="U131" s="12"/>
    </row>
    <row r="132" spans="1:21" s="21" customFormat="1" ht="13.15" customHeight="1">
      <c r="A132" s="16" t="s">
        <v>652</v>
      </c>
      <c r="B132" s="17">
        <v>2.4199000000000002</v>
      </c>
      <c r="C132" s="18">
        <v>43625.419600000001</v>
      </c>
      <c r="D132" s="19">
        <v>36765.993199999997</v>
      </c>
      <c r="E132" s="19">
        <v>40468.201399999998</v>
      </c>
      <c r="F132" s="183">
        <v>46044.999000000003</v>
      </c>
      <c r="G132" s="19">
        <v>48246.517</v>
      </c>
      <c r="H132" s="19">
        <v>43288.329400000002</v>
      </c>
      <c r="I132" s="20">
        <v>14.01</v>
      </c>
      <c r="J132" s="20">
        <v>10.71</v>
      </c>
      <c r="K132" s="20">
        <v>9.8699999999999992</v>
      </c>
      <c r="L132" s="20">
        <v>176.79239999999999</v>
      </c>
      <c r="M132" s="11"/>
      <c r="N132" s="113"/>
      <c r="O132" s="12"/>
      <c r="P132" s="12"/>
      <c r="Q132" s="12"/>
      <c r="R132" s="12"/>
      <c r="S132" s="12"/>
      <c r="T132" s="12"/>
      <c r="U132" s="12"/>
    </row>
    <row r="133" spans="1:21" s="21" customFormat="1" ht="13.15" customHeight="1">
      <c r="A133" s="16" t="s">
        <v>318</v>
      </c>
      <c r="B133" s="17">
        <v>1.0591999999999999</v>
      </c>
      <c r="C133" s="18">
        <v>38948.2039</v>
      </c>
      <c r="D133" s="19">
        <v>30978.333299999998</v>
      </c>
      <c r="E133" s="19">
        <v>34708.364000000001</v>
      </c>
      <c r="F133" s="183">
        <v>44656.267800000001</v>
      </c>
      <c r="G133" s="19">
        <v>52550.174899999998</v>
      </c>
      <c r="H133" s="19">
        <v>41023.435100000002</v>
      </c>
      <c r="I133" s="20">
        <v>9.0399999999999991</v>
      </c>
      <c r="J133" s="20">
        <v>15.9</v>
      </c>
      <c r="K133" s="20">
        <v>10.7</v>
      </c>
      <c r="L133" s="20">
        <v>174.7868</v>
      </c>
      <c r="M133" s="11"/>
      <c r="N133" s="113"/>
      <c r="O133" s="12"/>
      <c r="P133" s="12"/>
      <c r="Q133" s="12"/>
      <c r="R133" s="12"/>
      <c r="S133" s="12"/>
      <c r="T133" s="12"/>
      <c r="U133" s="12"/>
    </row>
    <row r="134" spans="1:21" s="21" customFormat="1" ht="13.15" customHeight="1">
      <c r="A134" s="16" t="s">
        <v>321</v>
      </c>
      <c r="B134" s="17">
        <v>3.0760000000000001</v>
      </c>
      <c r="C134" s="18">
        <v>58387.6636</v>
      </c>
      <c r="D134" s="19">
        <v>37755.184099999999</v>
      </c>
      <c r="E134" s="19">
        <v>45223.765399999997</v>
      </c>
      <c r="F134" s="183">
        <v>70818.464000000007</v>
      </c>
      <c r="G134" s="19">
        <v>85092.343299999993</v>
      </c>
      <c r="H134" s="19">
        <v>60370.813600000001</v>
      </c>
      <c r="I134" s="20">
        <v>13.21</v>
      </c>
      <c r="J134" s="20">
        <v>23.88</v>
      </c>
      <c r="K134" s="20">
        <v>11.52</v>
      </c>
      <c r="L134" s="20">
        <v>173.5513</v>
      </c>
      <c r="M134" s="11"/>
      <c r="N134" s="113"/>
      <c r="O134" s="12"/>
      <c r="P134" s="12"/>
      <c r="Q134" s="12"/>
      <c r="R134" s="12"/>
      <c r="S134" s="12"/>
      <c r="T134" s="12"/>
      <c r="U134" s="12"/>
    </row>
    <row r="135" spans="1:21" s="21" customFormat="1" ht="13.15" customHeight="1">
      <c r="A135" s="16" t="s">
        <v>323</v>
      </c>
      <c r="B135" s="17">
        <v>2.5863</v>
      </c>
      <c r="C135" s="18">
        <v>38563.9018</v>
      </c>
      <c r="D135" s="19">
        <v>31389.8861</v>
      </c>
      <c r="E135" s="19">
        <v>34356.728499999997</v>
      </c>
      <c r="F135" s="183">
        <v>43799.0795</v>
      </c>
      <c r="G135" s="19">
        <v>48791.006399999998</v>
      </c>
      <c r="H135" s="19">
        <v>39784.000699999997</v>
      </c>
      <c r="I135" s="20">
        <v>10.210000000000001</v>
      </c>
      <c r="J135" s="20">
        <v>11.41</v>
      </c>
      <c r="K135" s="20">
        <v>11.7</v>
      </c>
      <c r="L135" s="20">
        <v>173.6386</v>
      </c>
      <c r="M135" s="11"/>
      <c r="N135" s="113"/>
      <c r="O135" s="12"/>
      <c r="P135" s="12"/>
      <c r="Q135" s="12"/>
      <c r="R135" s="12"/>
      <c r="S135" s="12"/>
      <c r="T135" s="12"/>
      <c r="U135" s="12"/>
    </row>
    <row r="136" spans="1:21" s="21" customFormat="1" ht="13.15" customHeight="1">
      <c r="A136" s="16" t="s">
        <v>324</v>
      </c>
      <c r="B136" s="17">
        <v>29.7788</v>
      </c>
      <c r="C136" s="18">
        <v>41311.481899999999</v>
      </c>
      <c r="D136" s="19">
        <v>32027.9166</v>
      </c>
      <c r="E136" s="19">
        <v>36099.080699999999</v>
      </c>
      <c r="F136" s="183">
        <v>48193.044699999999</v>
      </c>
      <c r="G136" s="19">
        <v>58494.541400000002</v>
      </c>
      <c r="H136" s="19">
        <v>43670.305399999997</v>
      </c>
      <c r="I136" s="20">
        <v>9.65</v>
      </c>
      <c r="J136" s="20">
        <v>15.63</v>
      </c>
      <c r="K136" s="20">
        <v>11.78</v>
      </c>
      <c r="L136" s="20">
        <v>173.29140000000001</v>
      </c>
      <c r="M136" s="11"/>
      <c r="N136" s="113"/>
      <c r="O136" s="12"/>
      <c r="P136" s="12"/>
      <c r="Q136" s="12"/>
      <c r="R136" s="12"/>
      <c r="S136" s="12"/>
      <c r="T136" s="12"/>
      <c r="U136" s="12"/>
    </row>
    <row r="137" spans="1:21" s="21" customFormat="1" ht="13.15" customHeight="1">
      <c r="A137" s="22" t="s">
        <v>325</v>
      </c>
      <c r="B137" s="23">
        <v>6.5708000000000002</v>
      </c>
      <c r="C137" s="24">
        <v>40534.560599999997</v>
      </c>
      <c r="D137" s="25">
        <v>32075.227999999999</v>
      </c>
      <c r="E137" s="25">
        <v>35756.603900000002</v>
      </c>
      <c r="F137" s="183">
        <v>46302.665300000001</v>
      </c>
      <c r="G137" s="25">
        <v>53958.264900000002</v>
      </c>
      <c r="H137" s="25">
        <v>42249.126199999999</v>
      </c>
      <c r="I137" s="26">
        <v>10.91</v>
      </c>
      <c r="J137" s="26">
        <v>15.51</v>
      </c>
      <c r="K137" s="26">
        <v>11.36</v>
      </c>
      <c r="L137" s="26">
        <v>173.6447</v>
      </c>
      <c r="M137" s="11"/>
      <c r="N137" s="113"/>
      <c r="O137" s="12"/>
      <c r="P137" s="12"/>
      <c r="Q137" s="12"/>
      <c r="R137" s="12"/>
      <c r="S137" s="12"/>
      <c r="T137" s="12"/>
      <c r="U137" s="12"/>
    </row>
    <row r="138" spans="1:21" s="21" customFormat="1" ht="13.15" customHeight="1">
      <c r="A138" s="22" t="s">
        <v>326</v>
      </c>
      <c r="B138" s="23">
        <v>6.0704000000000002</v>
      </c>
      <c r="C138" s="24">
        <v>40974.4018</v>
      </c>
      <c r="D138" s="25">
        <v>33323.583299999998</v>
      </c>
      <c r="E138" s="25">
        <v>36671.7526</v>
      </c>
      <c r="F138" s="183">
        <v>48419.609700000001</v>
      </c>
      <c r="G138" s="25">
        <v>60161.305099999998</v>
      </c>
      <c r="H138" s="25">
        <v>44055.329299999998</v>
      </c>
      <c r="I138" s="26">
        <v>8.86</v>
      </c>
      <c r="J138" s="26">
        <v>15.98</v>
      </c>
      <c r="K138" s="26">
        <v>11.93</v>
      </c>
      <c r="L138" s="26">
        <v>172.8057</v>
      </c>
      <c r="M138" s="11"/>
      <c r="N138" s="113"/>
      <c r="O138" s="12"/>
      <c r="P138" s="12"/>
      <c r="Q138" s="12"/>
      <c r="R138" s="12"/>
      <c r="S138" s="12"/>
      <c r="T138" s="12"/>
      <c r="U138" s="12"/>
    </row>
    <row r="139" spans="1:21" s="21" customFormat="1" ht="13.15" customHeight="1">
      <c r="A139" s="22" t="s">
        <v>327</v>
      </c>
      <c r="B139" s="23">
        <v>2.8744000000000001</v>
      </c>
      <c r="C139" s="24">
        <v>42585.451000000001</v>
      </c>
      <c r="D139" s="25">
        <v>34199.595099999999</v>
      </c>
      <c r="E139" s="25">
        <v>37748.841999999997</v>
      </c>
      <c r="F139" s="183">
        <v>49778.796499999997</v>
      </c>
      <c r="G139" s="25">
        <v>60398.446799999998</v>
      </c>
      <c r="H139" s="25">
        <v>45514.646500000003</v>
      </c>
      <c r="I139" s="26">
        <v>8.08</v>
      </c>
      <c r="J139" s="26">
        <v>16.03</v>
      </c>
      <c r="K139" s="26">
        <v>12.01</v>
      </c>
      <c r="L139" s="26">
        <v>173.6711</v>
      </c>
      <c r="M139" s="11"/>
      <c r="N139" s="113"/>
      <c r="O139" s="12"/>
      <c r="P139" s="12"/>
      <c r="Q139" s="12"/>
      <c r="R139" s="12"/>
      <c r="S139" s="12"/>
      <c r="T139" s="12"/>
      <c r="U139" s="12"/>
    </row>
    <row r="140" spans="1:21" s="21" customFormat="1" ht="13.15" customHeight="1">
      <c r="A140" s="22" t="s">
        <v>653</v>
      </c>
      <c r="B140" s="23">
        <v>3.0045999999999999</v>
      </c>
      <c r="C140" s="24">
        <v>42850.111400000002</v>
      </c>
      <c r="D140" s="25">
        <v>30801</v>
      </c>
      <c r="E140" s="25">
        <v>36197.997100000001</v>
      </c>
      <c r="F140" s="183">
        <v>55454.083700000003</v>
      </c>
      <c r="G140" s="25">
        <v>67476.019700000004</v>
      </c>
      <c r="H140" s="25">
        <v>46448.346899999997</v>
      </c>
      <c r="I140" s="26">
        <v>7.93</v>
      </c>
      <c r="J140" s="26">
        <v>16.09</v>
      </c>
      <c r="K140" s="26">
        <v>13.43</v>
      </c>
      <c r="L140" s="26">
        <v>171.77090000000001</v>
      </c>
      <c r="M140" s="11"/>
      <c r="N140" s="113"/>
      <c r="O140" s="12"/>
      <c r="P140" s="12"/>
      <c r="Q140" s="12"/>
      <c r="R140" s="12"/>
      <c r="S140" s="12"/>
      <c r="T140" s="12"/>
      <c r="U140" s="12"/>
    </row>
    <row r="141" spans="1:21" s="21" customFormat="1" ht="13.15" customHeight="1">
      <c r="A141" s="22" t="s">
        <v>654</v>
      </c>
      <c r="B141" s="23">
        <v>1.5102</v>
      </c>
      <c r="C141" s="24">
        <v>43406.152399999999</v>
      </c>
      <c r="D141" s="25">
        <v>33927.014499999997</v>
      </c>
      <c r="E141" s="25">
        <v>38016.534500000002</v>
      </c>
      <c r="F141" s="183">
        <v>49508.973599999998</v>
      </c>
      <c r="G141" s="25">
        <v>58607.834699999999</v>
      </c>
      <c r="H141" s="25">
        <v>45271.9372</v>
      </c>
      <c r="I141" s="26">
        <v>15.34</v>
      </c>
      <c r="J141" s="26">
        <v>13.39</v>
      </c>
      <c r="K141" s="26">
        <v>10.82</v>
      </c>
      <c r="L141" s="26">
        <v>174.09880000000001</v>
      </c>
      <c r="M141" s="11"/>
      <c r="N141" s="113"/>
      <c r="O141" s="12"/>
      <c r="P141" s="12"/>
      <c r="Q141" s="12"/>
      <c r="R141" s="12"/>
      <c r="S141" s="12"/>
      <c r="T141" s="12"/>
      <c r="U141" s="12"/>
    </row>
    <row r="142" spans="1:21" s="21" customFormat="1" ht="13.15" customHeight="1">
      <c r="A142" s="16" t="s">
        <v>655</v>
      </c>
      <c r="B142" s="17">
        <v>3.2757999999999998</v>
      </c>
      <c r="C142" s="18">
        <v>55534.813099999999</v>
      </c>
      <c r="D142" s="19">
        <v>41464.814599999998</v>
      </c>
      <c r="E142" s="19">
        <v>48352.839200000002</v>
      </c>
      <c r="F142" s="183">
        <v>61257.216099999998</v>
      </c>
      <c r="G142" s="19">
        <v>68082.543900000004</v>
      </c>
      <c r="H142" s="19">
        <v>55293.344499999999</v>
      </c>
      <c r="I142" s="20">
        <v>6.23</v>
      </c>
      <c r="J142" s="20">
        <v>14.63</v>
      </c>
      <c r="K142" s="20">
        <v>14.11</v>
      </c>
      <c r="L142" s="20">
        <v>164.45400000000001</v>
      </c>
      <c r="M142" s="11"/>
      <c r="N142" s="113"/>
      <c r="O142" s="12"/>
      <c r="P142" s="12"/>
      <c r="Q142" s="12"/>
      <c r="R142" s="12"/>
      <c r="S142" s="12"/>
      <c r="T142" s="12"/>
      <c r="U142" s="12"/>
    </row>
    <row r="143" spans="1:21" s="21" customFormat="1" ht="13.15" customHeight="1">
      <c r="A143" s="16" t="s">
        <v>656</v>
      </c>
      <c r="B143" s="17">
        <v>10.260199999999999</v>
      </c>
      <c r="C143" s="18">
        <v>41005.376499999998</v>
      </c>
      <c r="D143" s="19">
        <v>34394.066700000003</v>
      </c>
      <c r="E143" s="19">
        <v>37685.065199999997</v>
      </c>
      <c r="F143" s="183">
        <v>46125.717600000004</v>
      </c>
      <c r="G143" s="19">
        <v>53074.771099999998</v>
      </c>
      <c r="H143" s="19">
        <v>42571.743799999997</v>
      </c>
      <c r="I143" s="20">
        <v>3.65</v>
      </c>
      <c r="J143" s="20">
        <v>18.78</v>
      </c>
      <c r="K143" s="20">
        <v>12.83</v>
      </c>
      <c r="L143" s="20">
        <v>173.35380000000001</v>
      </c>
      <c r="M143" s="11"/>
      <c r="N143" s="113"/>
      <c r="O143" s="12"/>
      <c r="P143" s="12"/>
      <c r="Q143" s="12"/>
      <c r="R143" s="12"/>
      <c r="S143" s="12"/>
      <c r="T143" s="12"/>
      <c r="U143" s="12"/>
    </row>
    <row r="144" spans="1:21" s="21" customFormat="1" ht="13.15" customHeight="1">
      <c r="A144" s="16" t="s">
        <v>657</v>
      </c>
      <c r="B144" s="17">
        <v>8.2742000000000004</v>
      </c>
      <c r="C144" s="18">
        <v>38268.527199999997</v>
      </c>
      <c r="D144" s="19">
        <v>31723.933799999999</v>
      </c>
      <c r="E144" s="19">
        <v>34878.924099999997</v>
      </c>
      <c r="F144" s="183">
        <v>42808.826999999997</v>
      </c>
      <c r="G144" s="19">
        <v>49144.316700000003</v>
      </c>
      <c r="H144" s="19">
        <v>39680.394200000002</v>
      </c>
      <c r="I144" s="20">
        <v>10.47</v>
      </c>
      <c r="J144" s="20">
        <v>10.18</v>
      </c>
      <c r="K144" s="20">
        <v>10.15</v>
      </c>
      <c r="L144" s="20">
        <v>174.59739999999999</v>
      </c>
      <c r="M144" s="11"/>
      <c r="N144" s="113"/>
      <c r="O144" s="12"/>
      <c r="P144" s="12"/>
      <c r="Q144" s="12"/>
      <c r="R144" s="12"/>
      <c r="S144" s="12"/>
      <c r="T144" s="12"/>
      <c r="U144" s="12"/>
    </row>
    <row r="145" spans="1:21" s="21" customFormat="1" ht="13.15" customHeight="1">
      <c r="A145" s="16" t="s">
        <v>658</v>
      </c>
      <c r="B145" s="17">
        <v>1.6175999999999999</v>
      </c>
      <c r="C145" s="18">
        <v>41777.908000000003</v>
      </c>
      <c r="D145" s="19">
        <v>34589.9499</v>
      </c>
      <c r="E145" s="19">
        <v>37766.671000000002</v>
      </c>
      <c r="F145" s="183">
        <v>46530.249100000001</v>
      </c>
      <c r="G145" s="19">
        <v>52390.888700000003</v>
      </c>
      <c r="H145" s="19">
        <v>42878.525900000001</v>
      </c>
      <c r="I145" s="20">
        <v>8.43</v>
      </c>
      <c r="J145" s="20">
        <v>15.6</v>
      </c>
      <c r="K145" s="20">
        <v>11.85</v>
      </c>
      <c r="L145" s="20">
        <v>173.779</v>
      </c>
      <c r="M145" s="11"/>
      <c r="N145" s="113"/>
      <c r="O145" s="12"/>
      <c r="P145" s="12"/>
      <c r="Q145" s="12"/>
      <c r="R145" s="12"/>
      <c r="S145" s="12"/>
      <c r="T145" s="12"/>
      <c r="U145" s="12"/>
    </row>
    <row r="146" spans="1:21" s="21" customFormat="1" ht="13.15" customHeight="1">
      <c r="A146" s="16" t="s">
        <v>659</v>
      </c>
      <c r="B146" s="17">
        <v>36.865000000000002</v>
      </c>
      <c r="C146" s="18">
        <v>56768.674800000001</v>
      </c>
      <c r="D146" s="19">
        <v>40650.459900000002</v>
      </c>
      <c r="E146" s="19">
        <v>47969.432399999998</v>
      </c>
      <c r="F146" s="183">
        <v>66007.659299999999</v>
      </c>
      <c r="G146" s="19">
        <v>75891.563099999999</v>
      </c>
      <c r="H146" s="19">
        <v>58092.347099999999</v>
      </c>
      <c r="I146" s="20">
        <v>2.54</v>
      </c>
      <c r="J146" s="20">
        <v>20.43</v>
      </c>
      <c r="K146" s="20">
        <v>14.87</v>
      </c>
      <c r="L146" s="20">
        <v>168.2475</v>
      </c>
      <c r="M146" s="11"/>
      <c r="N146" s="113"/>
      <c r="O146" s="12"/>
      <c r="P146" s="12"/>
      <c r="Q146" s="12"/>
      <c r="R146" s="12"/>
      <c r="S146" s="12"/>
      <c r="T146" s="12"/>
      <c r="U146" s="12"/>
    </row>
    <row r="147" spans="1:21" s="21" customFormat="1" ht="13.15" customHeight="1">
      <c r="A147" s="22" t="s">
        <v>660</v>
      </c>
      <c r="B147" s="23">
        <v>16.444299999999998</v>
      </c>
      <c r="C147" s="24">
        <v>47736.506399999998</v>
      </c>
      <c r="D147" s="25">
        <v>35531.384599999998</v>
      </c>
      <c r="E147" s="25">
        <v>41624.038999999997</v>
      </c>
      <c r="F147" s="183">
        <v>54759.750399999997</v>
      </c>
      <c r="G147" s="25">
        <v>62280.046199999997</v>
      </c>
      <c r="H147" s="25">
        <v>48907.7327</v>
      </c>
      <c r="I147" s="26">
        <v>1.76</v>
      </c>
      <c r="J147" s="26">
        <v>18.899999999999999</v>
      </c>
      <c r="K147" s="26">
        <v>15.06</v>
      </c>
      <c r="L147" s="26">
        <v>169.4008</v>
      </c>
      <c r="M147" s="11"/>
      <c r="N147" s="113"/>
      <c r="O147" s="12"/>
      <c r="P147" s="12"/>
      <c r="Q147" s="12"/>
      <c r="R147" s="12"/>
      <c r="S147" s="12"/>
      <c r="T147" s="12"/>
      <c r="U147" s="12"/>
    </row>
    <row r="148" spans="1:21" s="21" customFormat="1" ht="13.15" customHeight="1">
      <c r="A148" s="22" t="s">
        <v>661</v>
      </c>
      <c r="B148" s="23">
        <v>8.4835999999999991</v>
      </c>
      <c r="C148" s="24">
        <v>58838.981500000002</v>
      </c>
      <c r="D148" s="25">
        <v>49122.045299999998</v>
      </c>
      <c r="E148" s="25">
        <v>53412.391199999998</v>
      </c>
      <c r="F148" s="183">
        <v>64778.880100000002</v>
      </c>
      <c r="G148" s="25">
        <v>70863.637900000002</v>
      </c>
      <c r="H148" s="25">
        <v>59716.792000000001</v>
      </c>
      <c r="I148" s="26">
        <v>2.1</v>
      </c>
      <c r="J148" s="26">
        <v>20.02</v>
      </c>
      <c r="K148" s="26">
        <v>14.88</v>
      </c>
      <c r="L148" s="26">
        <v>167.4434</v>
      </c>
      <c r="M148" s="11"/>
      <c r="N148" s="113"/>
      <c r="O148" s="12"/>
      <c r="P148" s="12"/>
      <c r="Q148" s="12"/>
      <c r="R148" s="12"/>
      <c r="S148" s="12"/>
      <c r="T148" s="12"/>
      <c r="U148" s="12"/>
    </row>
    <row r="149" spans="1:21" s="21" customFormat="1" ht="13.15" customHeight="1">
      <c r="A149" s="22" t="s">
        <v>662</v>
      </c>
      <c r="B149" s="23">
        <v>6.0556999999999999</v>
      </c>
      <c r="C149" s="24">
        <v>62715.352099999996</v>
      </c>
      <c r="D149" s="25">
        <v>52664.6273</v>
      </c>
      <c r="E149" s="25">
        <v>57076.612500000003</v>
      </c>
      <c r="F149" s="183">
        <v>68363.934099999999</v>
      </c>
      <c r="G149" s="25">
        <v>74417.561900000001</v>
      </c>
      <c r="H149" s="25">
        <v>63334.794199999997</v>
      </c>
      <c r="I149" s="26">
        <v>2.34</v>
      </c>
      <c r="J149" s="26">
        <v>21.19</v>
      </c>
      <c r="K149" s="26">
        <v>14.81</v>
      </c>
      <c r="L149" s="26">
        <v>167.56319999999999</v>
      </c>
      <c r="M149" s="11"/>
      <c r="N149" s="113"/>
      <c r="O149" s="12"/>
      <c r="P149" s="12"/>
      <c r="Q149" s="12"/>
      <c r="R149" s="12"/>
      <c r="S149" s="12"/>
      <c r="T149" s="12"/>
      <c r="U149" s="12"/>
    </row>
    <row r="150" spans="1:21" s="21" customFormat="1" ht="13.15" customHeight="1">
      <c r="A150" s="22" t="s">
        <v>663</v>
      </c>
      <c r="B150" s="23">
        <v>4.2614999999999998</v>
      </c>
      <c r="C150" s="24">
        <v>70092.065100000007</v>
      </c>
      <c r="D150" s="25">
        <v>57685.912600000003</v>
      </c>
      <c r="E150" s="25">
        <v>63186.063600000001</v>
      </c>
      <c r="F150" s="183">
        <v>77637.528099999996</v>
      </c>
      <c r="G150" s="25">
        <v>86847.946100000001</v>
      </c>
      <c r="H150" s="25">
        <v>71263.881399999998</v>
      </c>
      <c r="I150" s="26">
        <v>3.58</v>
      </c>
      <c r="J150" s="26">
        <v>21.77</v>
      </c>
      <c r="K150" s="26">
        <v>15</v>
      </c>
      <c r="L150" s="26">
        <v>167.01009999999999</v>
      </c>
      <c r="M150" s="11"/>
      <c r="N150" s="113"/>
      <c r="O150" s="12"/>
      <c r="P150" s="12"/>
      <c r="Q150" s="12"/>
      <c r="R150" s="12"/>
      <c r="S150" s="12"/>
      <c r="T150" s="12"/>
      <c r="U150" s="12"/>
    </row>
    <row r="151" spans="1:21" s="21" customFormat="1" ht="13.15" customHeight="1">
      <c r="A151" s="22" t="s">
        <v>664</v>
      </c>
      <c r="B151" s="23">
        <v>1.6196999999999999</v>
      </c>
      <c r="C151" s="24">
        <v>84044.391399999993</v>
      </c>
      <c r="D151" s="25">
        <v>68110.585999999996</v>
      </c>
      <c r="E151" s="25">
        <v>74458.702399999995</v>
      </c>
      <c r="F151" s="183">
        <v>99115.969299999997</v>
      </c>
      <c r="G151" s="25">
        <v>115907.43730000001</v>
      </c>
      <c r="H151" s="25">
        <v>88575.778900000005</v>
      </c>
      <c r="I151" s="26">
        <v>6.88</v>
      </c>
      <c r="J151" s="26">
        <v>25.64</v>
      </c>
      <c r="K151" s="26">
        <v>13.61</v>
      </c>
      <c r="L151" s="26">
        <v>166.5643</v>
      </c>
      <c r="M151" s="11"/>
      <c r="N151" s="113"/>
      <c r="O151" s="12"/>
      <c r="P151" s="12"/>
      <c r="Q151" s="12"/>
      <c r="R151" s="12"/>
      <c r="S151" s="12"/>
      <c r="T151" s="12"/>
      <c r="U151" s="12"/>
    </row>
    <row r="152" spans="1:21" s="21" customFormat="1" ht="13.15" customHeight="1">
      <c r="A152" s="16" t="s">
        <v>665</v>
      </c>
      <c r="B152" s="17">
        <v>1.6229</v>
      </c>
      <c r="C152" s="18">
        <v>46707.0314</v>
      </c>
      <c r="D152" s="19">
        <v>35987.700700000001</v>
      </c>
      <c r="E152" s="19">
        <v>41520.839599999999</v>
      </c>
      <c r="F152" s="183">
        <v>52671.534699999997</v>
      </c>
      <c r="G152" s="19">
        <v>64751.974699999999</v>
      </c>
      <c r="H152" s="19">
        <v>48556.332900000001</v>
      </c>
      <c r="I152" s="20">
        <v>11.2</v>
      </c>
      <c r="J152" s="20">
        <v>15.79</v>
      </c>
      <c r="K152" s="20">
        <v>10.68</v>
      </c>
      <c r="L152" s="20">
        <v>175.73169999999999</v>
      </c>
      <c r="M152" s="11"/>
      <c r="N152" s="113"/>
      <c r="O152" s="12"/>
      <c r="P152" s="12"/>
      <c r="Q152" s="12"/>
      <c r="R152" s="12"/>
      <c r="S152" s="12"/>
      <c r="T152" s="12"/>
      <c r="U152" s="12"/>
    </row>
    <row r="153" spans="1:21" s="21" customFormat="1" ht="13.15" customHeight="1">
      <c r="A153" s="16" t="s">
        <v>329</v>
      </c>
      <c r="B153" s="17">
        <v>1.1296999999999999</v>
      </c>
      <c r="C153" s="18">
        <v>41651.262000000002</v>
      </c>
      <c r="D153" s="19">
        <v>32898.583299999998</v>
      </c>
      <c r="E153" s="19">
        <v>36936.348400000003</v>
      </c>
      <c r="F153" s="183">
        <v>48688.453099999999</v>
      </c>
      <c r="G153" s="19">
        <v>60694.881099999999</v>
      </c>
      <c r="H153" s="19">
        <v>44617.7526</v>
      </c>
      <c r="I153" s="20">
        <v>8.82</v>
      </c>
      <c r="J153" s="20">
        <v>15.57</v>
      </c>
      <c r="K153" s="20">
        <v>11.42</v>
      </c>
      <c r="L153" s="20">
        <v>174.3588</v>
      </c>
      <c r="M153" s="11"/>
      <c r="N153" s="113"/>
      <c r="O153" s="12"/>
      <c r="P153" s="12"/>
      <c r="Q153" s="12"/>
      <c r="R153" s="12"/>
      <c r="S153" s="12"/>
      <c r="T153" s="12"/>
      <c r="U153" s="12"/>
    </row>
    <row r="154" spans="1:21" s="21" customFormat="1" ht="13.15" customHeight="1">
      <c r="A154" s="16" t="s">
        <v>330</v>
      </c>
      <c r="B154" s="17">
        <v>7.3582999999999998</v>
      </c>
      <c r="C154" s="18">
        <v>44007.643799999998</v>
      </c>
      <c r="D154" s="19">
        <v>34729.804400000001</v>
      </c>
      <c r="E154" s="19">
        <v>39341.553200000002</v>
      </c>
      <c r="F154" s="183">
        <v>48575.696100000001</v>
      </c>
      <c r="G154" s="19">
        <v>53940.5167</v>
      </c>
      <c r="H154" s="19">
        <v>44314.957399999999</v>
      </c>
      <c r="I154" s="20">
        <v>10.01</v>
      </c>
      <c r="J154" s="20">
        <v>13.31</v>
      </c>
      <c r="K154" s="20">
        <v>11.31</v>
      </c>
      <c r="L154" s="20">
        <v>174.1499</v>
      </c>
      <c r="M154" s="11"/>
      <c r="N154" s="113"/>
      <c r="O154" s="12"/>
      <c r="P154" s="12"/>
      <c r="Q154" s="12"/>
      <c r="R154" s="12"/>
      <c r="S154" s="12"/>
      <c r="T154" s="12"/>
      <c r="U154" s="12"/>
    </row>
    <row r="155" spans="1:21" s="21" customFormat="1" ht="13.15" customHeight="1">
      <c r="A155" s="22" t="s">
        <v>666</v>
      </c>
      <c r="B155" s="23">
        <v>3.2818999999999998</v>
      </c>
      <c r="C155" s="24">
        <v>44072.738799999999</v>
      </c>
      <c r="D155" s="25">
        <v>36156.6109</v>
      </c>
      <c r="E155" s="25">
        <v>40178.870000000003</v>
      </c>
      <c r="F155" s="183">
        <v>47673.251900000003</v>
      </c>
      <c r="G155" s="25">
        <v>51176.1391</v>
      </c>
      <c r="H155" s="25">
        <v>44042.561000000002</v>
      </c>
      <c r="I155" s="26">
        <v>10.83</v>
      </c>
      <c r="J155" s="26">
        <v>13.8</v>
      </c>
      <c r="K155" s="26">
        <v>11.17</v>
      </c>
      <c r="L155" s="26">
        <v>175.0164</v>
      </c>
      <c r="M155" s="11"/>
      <c r="N155" s="113"/>
      <c r="O155" s="12"/>
      <c r="P155" s="12"/>
      <c r="Q155" s="12"/>
      <c r="R155" s="12"/>
      <c r="S155" s="12"/>
      <c r="T155" s="12"/>
      <c r="U155" s="12"/>
    </row>
    <row r="156" spans="1:21" s="21" customFormat="1" ht="13.15" customHeight="1">
      <c r="A156" s="22" t="s">
        <v>667</v>
      </c>
      <c r="B156" s="23">
        <v>1.0098</v>
      </c>
      <c r="C156" s="24">
        <v>44332.467700000001</v>
      </c>
      <c r="D156" s="25">
        <v>34562.252099999998</v>
      </c>
      <c r="E156" s="25">
        <v>39725.852800000001</v>
      </c>
      <c r="F156" s="183">
        <v>50340.510499999997</v>
      </c>
      <c r="G156" s="25">
        <v>57345.382899999997</v>
      </c>
      <c r="H156" s="25">
        <v>45080.897299999997</v>
      </c>
      <c r="I156" s="26">
        <v>10.31</v>
      </c>
      <c r="J156" s="26">
        <v>12.32</v>
      </c>
      <c r="K156" s="26">
        <v>11.24</v>
      </c>
      <c r="L156" s="26">
        <v>173.6277</v>
      </c>
      <c r="M156" s="11"/>
      <c r="N156" s="113"/>
      <c r="O156" s="12"/>
      <c r="P156" s="12"/>
      <c r="Q156" s="12"/>
      <c r="R156" s="12"/>
      <c r="S156" s="12"/>
      <c r="T156" s="12"/>
      <c r="U156" s="12"/>
    </row>
    <row r="157" spans="1:21" s="21" customFormat="1" ht="13.15" customHeight="1">
      <c r="A157" s="16" t="s">
        <v>338</v>
      </c>
      <c r="B157" s="17">
        <v>1.1761999999999999</v>
      </c>
      <c r="C157" s="18">
        <v>43063.638500000001</v>
      </c>
      <c r="D157" s="19">
        <v>32159.231299999999</v>
      </c>
      <c r="E157" s="19">
        <v>36491.517099999997</v>
      </c>
      <c r="F157" s="183">
        <v>51436.6895</v>
      </c>
      <c r="G157" s="19">
        <v>61626.7212</v>
      </c>
      <c r="H157" s="19">
        <v>45841.677199999998</v>
      </c>
      <c r="I157" s="20">
        <v>8.11</v>
      </c>
      <c r="J157" s="20">
        <v>19.63</v>
      </c>
      <c r="K157" s="20">
        <v>10.53</v>
      </c>
      <c r="L157" s="20">
        <v>174.23079999999999</v>
      </c>
      <c r="M157" s="11"/>
      <c r="N157" s="113"/>
      <c r="O157" s="12"/>
      <c r="P157" s="12"/>
      <c r="Q157" s="12"/>
      <c r="R157" s="12"/>
      <c r="S157" s="12"/>
      <c r="T157" s="12"/>
      <c r="U157" s="12"/>
    </row>
    <row r="158" spans="1:21" s="21" customFormat="1" ht="13.15" customHeight="1">
      <c r="A158" s="16" t="s">
        <v>340</v>
      </c>
      <c r="B158" s="17">
        <v>1.0710999999999999</v>
      </c>
      <c r="C158" s="18">
        <v>46221.775900000001</v>
      </c>
      <c r="D158" s="19">
        <v>36537.667399999998</v>
      </c>
      <c r="E158" s="19">
        <v>41137.7088</v>
      </c>
      <c r="F158" s="183">
        <v>52822.004699999998</v>
      </c>
      <c r="G158" s="19">
        <v>59945.367899999997</v>
      </c>
      <c r="H158" s="19">
        <v>47750.745799999997</v>
      </c>
      <c r="I158" s="20">
        <v>10.71</v>
      </c>
      <c r="J158" s="20">
        <v>17.850000000000001</v>
      </c>
      <c r="K158" s="20">
        <v>10.74</v>
      </c>
      <c r="L158" s="20">
        <v>174.59889999999999</v>
      </c>
      <c r="M158" s="11"/>
      <c r="N158" s="113"/>
      <c r="O158" s="12"/>
      <c r="P158" s="12"/>
      <c r="Q158" s="12"/>
      <c r="R158" s="12"/>
      <c r="S158" s="12"/>
      <c r="T158" s="12"/>
      <c r="U158" s="12"/>
    </row>
    <row r="159" spans="1:21" s="21" customFormat="1" ht="13.15" customHeight="1">
      <c r="A159" s="16" t="s">
        <v>344</v>
      </c>
      <c r="B159" s="17">
        <v>10.655900000000001</v>
      </c>
      <c r="C159" s="18">
        <v>38312.947200000002</v>
      </c>
      <c r="D159" s="19">
        <v>29944.241399999999</v>
      </c>
      <c r="E159" s="19">
        <v>33725.8145</v>
      </c>
      <c r="F159" s="183">
        <v>45146.735000000001</v>
      </c>
      <c r="G159" s="19">
        <v>53463.9571</v>
      </c>
      <c r="H159" s="19">
        <v>40464.036200000002</v>
      </c>
      <c r="I159" s="20">
        <v>11.08</v>
      </c>
      <c r="J159" s="20">
        <v>13.71</v>
      </c>
      <c r="K159" s="20">
        <v>10.99</v>
      </c>
      <c r="L159" s="20">
        <v>173.6309</v>
      </c>
      <c r="M159" s="11"/>
      <c r="N159" s="113"/>
      <c r="O159" s="12"/>
      <c r="P159" s="12"/>
      <c r="Q159" s="12"/>
      <c r="R159" s="12"/>
      <c r="S159" s="12"/>
      <c r="T159" s="12"/>
      <c r="U159" s="12"/>
    </row>
    <row r="160" spans="1:21" s="21" customFormat="1" ht="13.15" customHeight="1">
      <c r="A160" s="16" t="s">
        <v>345</v>
      </c>
      <c r="B160" s="17">
        <v>2.0756999999999999</v>
      </c>
      <c r="C160" s="18">
        <v>39078.231099999997</v>
      </c>
      <c r="D160" s="19">
        <v>30823.083299999998</v>
      </c>
      <c r="E160" s="19">
        <v>34239.693200000002</v>
      </c>
      <c r="F160" s="183">
        <v>44003.254999999997</v>
      </c>
      <c r="G160" s="19">
        <v>49724.760199999997</v>
      </c>
      <c r="H160" s="19">
        <v>39829.343200000003</v>
      </c>
      <c r="I160" s="20">
        <v>11.42</v>
      </c>
      <c r="J160" s="20">
        <v>14.89</v>
      </c>
      <c r="K160" s="20">
        <v>11.22</v>
      </c>
      <c r="L160" s="20">
        <v>173.6541</v>
      </c>
      <c r="M160" s="11"/>
      <c r="N160" s="113"/>
      <c r="O160" s="12"/>
      <c r="P160" s="12"/>
      <c r="Q160" s="12"/>
      <c r="R160" s="12"/>
      <c r="S160" s="12"/>
      <c r="T160" s="12"/>
      <c r="U160" s="12"/>
    </row>
    <row r="161" spans="1:21" s="21" customFormat="1" ht="13.15" customHeight="1">
      <c r="A161" s="16" t="s">
        <v>346</v>
      </c>
      <c r="B161" s="17">
        <v>1.7064999999999999</v>
      </c>
      <c r="C161" s="18">
        <v>32265.6731</v>
      </c>
      <c r="D161" s="19">
        <v>26927.833299999998</v>
      </c>
      <c r="E161" s="19">
        <v>29492.1319</v>
      </c>
      <c r="F161" s="183">
        <v>35640.202299999997</v>
      </c>
      <c r="G161" s="19">
        <v>38299.618600000002</v>
      </c>
      <c r="H161" s="19">
        <v>32639.787</v>
      </c>
      <c r="I161" s="20">
        <v>11.71</v>
      </c>
      <c r="J161" s="20">
        <v>8.23</v>
      </c>
      <c r="K161" s="20">
        <v>11.55</v>
      </c>
      <c r="L161" s="20">
        <v>173.6174</v>
      </c>
      <c r="M161" s="11"/>
      <c r="N161" s="113"/>
      <c r="O161" s="12"/>
      <c r="P161" s="12"/>
      <c r="Q161" s="12"/>
      <c r="R161" s="12"/>
      <c r="S161" s="12"/>
      <c r="T161" s="12"/>
      <c r="U161" s="12"/>
    </row>
    <row r="162" spans="1:21" s="21" customFormat="1" ht="13.15" customHeight="1">
      <c r="A162" s="22" t="s">
        <v>668</v>
      </c>
      <c r="B162" s="23">
        <v>1.6619999999999999</v>
      </c>
      <c r="C162" s="24">
        <v>32191.193200000002</v>
      </c>
      <c r="D162" s="25">
        <v>26912.071800000002</v>
      </c>
      <c r="E162" s="25">
        <v>29427.7772</v>
      </c>
      <c r="F162" s="183">
        <v>35426.134899999997</v>
      </c>
      <c r="G162" s="25">
        <v>38061.964899999999</v>
      </c>
      <c r="H162" s="25">
        <v>32415.590499999998</v>
      </c>
      <c r="I162" s="26">
        <v>11.79</v>
      </c>
      <c r="J162" s="26">
        <v>7.84</v>
      </c>
      <c r="K162" s="26">
        <v>11.59</v>
      </c>
      <c r="L162" s="26">
        <v>173.56129999999999</v>
      </c>
      <c r="M162" s="11"/>
      <c r="N162" s="113"/>
      <c r="O162" s="12"/>
      <c r="P162" s="12"/>
      <c r="Q162" s="12"/>
      <c r="R162" s="12"/>
      <c r="S162" s="12"/>
      <c r="T162" s="12"/>
      <c r="U162" s="12"/>
    </row>
    <row r="163" spans="1:21" s="21" customFormat="1" ht="13.15" customHeight="1">
      <c r="A163" s="16" t="s">
        <v>347</v>
      </c>
      <c r="B163" s="17">
        <v>0.23810000000000001</v>
      </c>
      <c r="C163" s="18">
        <v>34349.129000000001</v>
      </c>
      <c r="D163" s="19">
        <v>28427.543699999998</v>
      </c>
      <c r="E163" s="19">
        <v>31652.900900000001</v>
      </c>
      <c r="F163" s="183">
        <v>40049.989399999999</v>
      </c>
      <c r="G163" s="19">
        <v>50532.122000000003</v>
      </c>
      <c r="H163" s="19">
        <v>37278.332999999999</v>
      </c>
      <c r="I163" s="20">
        <v>9.2899999999999991</v>
      </c>
      <c r="J163" s="20">
        <v>14</v>
      </c>
      <c r="K163" s="20">
        <v>11.12</v>
      </c>
      <c r="L163" s="20">
        <v>173.56649999999999</v>
      </c>
      <c r="M163" s="11"/>
      <c r="N163" s="113"/>
      <c r="O163" s="12"/>
      <c r="P163" s="12"/>
      <c r="Q163" s="12"/>
      <c r="R163" s="12"/>
      <c r="S163" s="12"/>
      <c r="T163" s="12"/>
      <c r="U163" s="12"/>
    </row>
    <row r="164" spans="1:21" s="21" customFormat="1" ht="13.15" customHeight="1">
      <c r="A164" s="16" t="s">
        <v>351</v>
      </c>
      <c r="B164" s="17">
        <v>0.38550000000000001</v>
      </c>
      <c r="C164" s="18">
        <v>39190.039799999999</v>
      </c>
      <c r="D164" s="19">
        <v>33274.666599999997</v>
      </c>
      <c r="E164" s="19">
        <v>36371.063199999997</v>
      </c>
      <c r="F164" s="183">
        <v>42127.655700000003</v>
      </c>
      <c r="G164" s="19">
        <v>45871.564599999998</v>
      </c>
      <c r="H164" s="19">
        <v>39358.2716</v>
      </c>
      <c r="I164" s="20">
        <v>8.4</v>
      </c>
      <c r="J164" s="20">
        <v>11.53</v>
      </c>
      <c r="K164" s="20">
        <v>14.37</v>
      </c>
      <c r="L164" s="20">
        <v>173.37020000000001</v>
      </c>
      <c r="M164" s="11"/>
      <c r="N164" s="113"/>
      <c r="O164" s="12"/>
      <c r="P164" s="12"/>
      <c r="Q164" s="12"/>
      <c r="R164" s="12"/>
      <c r="S164" s="12"/>
      <c r="T164" s="12"/>
      <c r="U164" s="12"/>
    </row>
    <row r="165" spans="1:21" s="21" customFormat="1" ht="13.15" customHeight="1">
      <c r="A165" s="16" t="s">
        <v>357</v>
      </c>
      <c r="B165" s="17">
        <v>0.4763</v>
      </c>
      <c r="C165" s="18">
        <v>35918.523800000003</v>
      </c>
      <c r="D165" s="19">
        <v>27865.882300000001</v>
      </c>
      <c r="E165" s="19">
        <v>31879.75</v>
      </c>
      <c r="F165" s="183">
        <v>39827.279399999999</v>
      </c>
      <c r="G165" s="19">
        <v>44448.156600000002</v>
      </c>
      <c r="H165" s="19">
        <v>36464.927600000003</v>
      </c>
      <c r="I165" s="20">
        <v>8.9600000000000009</v>
      </c>
      <c r="J165" s="20">
        <v>13.78</v>
      </c>
      <c r="K165" s="20">
        <v>11.25</v>
      </c>
      <c r="L165" s="20">
        <v>174.1705</v>
      </c>
      <c r="M165" s="11"/>
      <c r="N165" s="113"/>
      <c r="O165" s="12"/>
      <c r="P165" s="12"/>
      <c r="Q165" s="12"/>
      <c r="R165" s="12"/>
      <c r="S165" s="12"/>
      <c r="T165" s="12"/>
      <c r="U165" s="12"/>
    </row>
    <row r="166" spans="1:21" s="21" customFormat="1" ht="13.15" customHeight="1">
      <c r="A166" s="16" t="s">
        <v>358</v>
      </c>
      <c r="B166" s="17">
        <v>0.34089999999999998</v>
      </c>
      <c r="C166" s="18">
        <v>31969.6666</v>
      </c>
      <c r="D166" s="19">
        <v>25102.678199999998</v>
      </c>
      <c r="E166" s="19">
        <v>27993.014599999999</v>
      </c>
      <c r="F166" s="183">
        <v>35219.211600000002</v>
      </c>
      <c r="G166" s="19">
        <v>38690.797899999998</v>
      </c>
      <c r="H166" s="19">
        <v>31967.364600000001</v>
      </c>
      <c r="I166" s="20">
        <v>7.36</v>
      </c>
      <c r="J166" s="20">
        <v>18.010000000000002</v>
      </c>
      <c r="K166" s="20">
        <v>10.17</v>
      </c>
      <c r="L166" s="20">
        <v>172.54339999999999</v>
      </c>
      <c r="M166" s="11"/>
      <c r="N166" s="113"/>
      <c r="O166" s="12"/>
      <c r="P166" s="12"/>
      <c r="Q166" s="12"/>
      <c r="R166" s="12"/>
      <c r="S166" s="12"/>
      <c r="T166" s="12"/>
      <c r="U166" s="12"/>
    </row>
    <row r="167" spans="1:21" s="21" customFormat="1" ht="13.15" customHeight="1">
      <c r="A167" s="16" t="s">
        <v>669</v>
      </c>
      <c r="B167" s="17">
        <v>0.24379999999999999</v>
      </c>
      <c r="C167" s="18">
        <v>37626.6558</v>
      </c>
      <c r="D167" s="19">
        <v>28271.888800000001</v>
      </c>
      <c r="E167" s="19">
        <v>32542.011600000002</v>
      </c>
      <c r="F167" s="183">
        <v>42863.917300000001</v>
      </c>
      <c r="G167" s="19">
        <v>51356.298300000002</v>
      </c>
      <c r="H167" s="19">
        <v>38500.478799999997</v>
      </c>
      <c r="I167" s="20">
        <v>10.79</v>
      </c>
      <c r="J167" s="20">
        <v>14.66</v>
      </c>
      <c r="K167" s="20">
        <v>10.88</v>
      </c>
      <c r="L167" s="20">
        <v>174.5771</v>
      </c>
      <c r="M167" s="11"/>
      <c r="N167" s="113"/>
      <c r="O167" s="12"/>
      <c r="P167" s="12"/>
      <c r="Q167" s="12"/>
      <c r="R167" s="12"/>
      <c r="S167" s="12"/>
      <c r="T167" s="12"/>
      <c r="U167" s="12"/>
    </row>
    <row r="168" spans="1:21" s="21" customFormat="1" ht="13.15" customHeight="1">
      <c r="A168" s="16" t="s">
        <v>359</v>
      </c>
      <c r="B168" s="17">
        <v>2.9636</v>
      </c>
      <c r="C168" s="18">
        <v>41420.936000000002</v>
      </c>
      <c r="D168" s="19">
        <v>33113.572500000002</v>
      </c>
      <c r="E168" s="19">
        <v>36869.555899999999</v>
      </c>
      <c r="F168" s="183">
        <v>47211.068899999998</v>
      </c>
      <c r="G168" s="19">
        <v>54297.032700000003</v>
      </c>
      <c r="H168" s="19">
        <v>42774.3266</v>
      </c>
      <c r="I168" s="20">
        <v>11.48</v>
      </c>
      <c r="J168" s="20">
        <v>14.22</v>
      </c>
      <c r="K168" s="20">
        <v>10.68</v>
      </c>
      <c r="L168" s="20">
        <v>173.55699999999999</v>
      </c>
      <c r="M168" s="11"/>
      <c r="N168" s="113"/>
      <c r="O168" s="12"/>
      <c r="P168" s="12"/>
      <c r="Q168" s="12"/>
      <c r="R168" s="12"/>
      <c r="S168" s="12"/>
      <c r="T168" s="12"/>
      <c r="U168" s="12"/>
    </row>
    <row r="169" spans="1:21" s="21" customFormat="1" ht="13.15" customHeight="1">
      <c r="A169" s="22" t="s">
        <v>360</v>
      </c>
      <c r="B169" s="23">
        <v>2.0911</v>
      </c>
      <c r="C169" s="24">
        <v>41605.433700000001</v>
      </c>
      <c r="D169" s="25">
        <v>33246.945699999997</v>
      </c>
      <c r="E169" s="25">
        <v>37048.343000000001</v>
      </c>
      <c r="F169" s="183">
        <v>47254.106899999999</v>
      </c>
      <c r="G169" s="25">
        <v>54338.231899999999</v>
      </c>
      <c r="H169" s="25">
        <v>42861.1423</v>
      </c>
      <c r="I169" s="26">
        <v>11.9</v>
      </c>
      <c r="J169" s="26">
        <v>13.84</v>
      </c>
      <c r="K169" s="26">
        <v>10.58</v>
      </c>
      <c r="L169" s="26">
        <v>173.5385</v>
      </c>
      <c r="M169" s="11"/>
      <c r="N169" s="113"/>
      <c r="O169" s="12"/>
      <c r="P169" s="12"/>
      <c r="Q169" s="12"/>
      <c r="R169" s="12"/>
      <c r="S169" s="12"/>
      <c r="T169" s="12"/>
      <c r="U169" s="12"/>
    </row>
    <row r="170" spans="1:21" s="21" customFormat="1" ht="13.15" customHeight="1">
      <c r="A170" s="22" t="s">
        <v>361</v>
      </c>
      <c r="B170" s="23">
        <v>0.30620000000000003</v>
      </c>
      <c r="C170" s="24">
        <v>43713.340700000001</v>
      </c>
      <c r="D170" s="25">
        <v>34612.426899999999</v>
      </c>
      <c r="E170" s="25">
        <v>38410.358899999999</v>
      </c>
      <c r="F170" s="183">
        <v>49009.4375</v>
      </c>
      <c r="G170" s="25">
        <v>56970.113299999997</v>
      </c>
      <c r="H170" s="25">
        <v>44793.341999999997</v>
      </c>
      <c r="I170" s="26">
        <v>10.16</v>
      </c>
      <c r="J170" s="26">
        <v>16.66</v>
      </c>
      <c r="K170" s="26">
        <v>11.05</v>
      </c>
      <c r="L170" s="26">
        <v>173.42850000000001</v>
      </c>
      <c r="M170" s="11"/>
      <c r="N170" s="113"/>
      <c r="O170" s="12"/>
      <c r="P170" s="12"/>
      <c r="Q170" s="12"/>
      <c r="R170" s="12"/>
      <c r="S170" s="12"/>
      <c r="T170" s="12"/>
      <c r="U170" s="12"/>
    </row>
    <row r="171" spans="1:21" s="21" customFormat="1" ht="13.15" customHeight="1">
      <c r="A171" s="16" t="s">
        <v>364</v>
      </c>
      <c r="B171" s="17">
        <v>0.60829999999999995</v>
      </c>
      <c r="C171" s="18">
        <v>38662.261599999998</v>
      </c>
      <c r="D171" s="19">
        <v>30090.428</v>
      </c>
      <c r="E171" s="19">
        <v>34040.129300000001</v>
      </c>
      <c r="F171" s="183">
        <v>46937.905500000001</v>
      </c>
      <c r="G171" s="19">
        <v>58825.460200000001</v>
      </c>
      <c r="H171" s="19">
        <v>41708.362699999998</v>
      </c>
      <c r="I171" s="20">
        <v>9.14</v>
      </c>
      <c r="J171" s="20">
        <v>14.79</v>
      </c>
      <c r="K171" s="20">
        <v>11.47</v>
      </c>
      <c r="L171" s="20">
        <v>173.42449999999999</v>
      </c>
      <c r="M171" s="11"/>
      <c r="N171" s="113"/>
      <c r="O171" s="12"/>
      <c r="P171" s="12"/>
      <c r="Q171" s="12"/>
      <c r="R171" s="12"/>
      <c r="S171" s="12"/>
      <c r="T171" s="12"/>
      <c r="U171" s="12"/>
    </row>
    <row r="172" spans="1:21" s="21" customFormat="1" ht="13.15" customHeight="1">
      <c r="A172" s="22" t="s">
        <v>670</v>
      </c>
      <c r="B172" s="23">
        <v>0.21909999999999999</v>
      </c>
      <c r="C172" s="24">
        <v>42981.804900000003</v>
      </c>
      <c r="D172" s="25">
        <v>34604.212</v>
      </c>
      <c r="E172" s="25">
        <v>38096.590199999999</v>
      </c>
      <c r="F172" s="183">
        <v>51067.085899999998</v>
      </c>
      <c r="G172" s="25">
        <v>66661.207999999999</v>
      </c>
      <c r="H172" s="25">
        <v>45989.300900000002</v>
      </c>
      <c r="I172" s="26">
        <v>9.1199999999999992</v>
      </c>
      <c r="J172" s="26">
        <v>15.86</v>
      </c>
      <c r="K172" s="26">
        <v>12.08</v>
      </c>
      <c r="L172" s="26">
        <v>173.71170000000001</v>
      </c>
      <c r="M172" s="11"/>
      <c r="N172" s="113"/>
      <c r="O172" s="12"/>
      <c r="P172" s="12"/>
      <c r="Q172" s="12"/>
      <c r="R172" s="12"/>
      <c r="S172" s="12"/>
      <c r="T172" s="12"/>
      <c r="U172" s="12"/>
    </row>
    <row r="173" spans="1:21" s="21" customFormat="1" ht="13.15" customHeight="1">
      <c r="A173" s="16" t="s">
        <v>367</v>
      </c>
      <c r="B173" s="17">
        <v>0.53549999999999998</v>
      </c>
      <c r="C173" s="18">
        <v>43597.874499999998</v>
      </c>
      <c r="D173" s="19">
        <v>35614.7745</v>
      </c>
      <c r="E173" s="19">
        <v>38848.052799999998</v>
      </c>
      <c r="F173" s="183">
        <v>49124.686399999999</v>
      </c>
      <c r="G173" s="19">
        <v>55187.529699999999</v>
      </c>
      <c r="H173" s="19">
        <v>45121.652800000003</v>
      </c>
      <c r="I173" s="20">
        <v>11.8</v>
      </c>
      <c r="J173" s="20">
        <v>15.19</v>
      </c>
      <c r="K173" s="20">
        <v>11.29</v>
      </c>
      <c r="L173" s="20">
        <v>173.94990000000001</v>
      </c>
      <c r="M173" s="11"/>
      <c r="N173" s="113"/>
      <c r="O173" s="12"/>
      <c r="P173" s="12"/>
      <c r="Q173" s="12"/>
      <c r="R173" s="12"/>
      <c r="S173" s="12"/>
      <c r="T173" s="12"/>
      <c r="U173" s="12"/>
    </row>
    <row r="174" spans="1:21" s="21" customFormat="1" ht="13.15" customHeight="1">
      <c r="A174" s="16" t="s">
        <v>368</v>
      </c>
      <c r="B174" s="17">
        <v>0.63390000000000002</v>
      </c>
      <c r="C174" s="18">
        <v>34758.590799999998</v>
      </c>
      <c r="D174" s="19">
        <v>28122.9166</v>
      </c>
      <c r="E174" s="19">
        <v>31098.192500000001</v>
      </c>
      <c r="F174" s="183">
        <v>38184.8226</v>
      </c>
      <c r="G174" s="19">
        <v>43335.189700000003</v>
      </c>
      <c r="H174" s="19">
        <v>35347.6895</v>
      </c>
      <c r="I174" s="20">
        <v>9.5299999999999994</v>
      </c>
      <c r="J174" s="20">
        <v>14.26</v>
      </c>
      <c r="K174" s="20">
        <v>11.58</v>
      </c>
      <c r="L174" s="20">
        <v>174.13220000000001</v>
      </c>
      <c r="M174" s="11"/>
      <c r="N174" s="113"/>
      <c r="O174" s="12"/>
      <c r="P174" s="12"/>
      <c r="Q174" s="12"/>
      <c r="R174" s="12"/>
      <c r="S174" s="12"/>
      <c r="T174" s="12"/>
      <c r="U174" s="12"/>
    </row>
    <row r="175" spans="1:21" s="21" customFormat="1" ht="13.15" customHeight="1">
      <c r="A175" s="16" t="s">
        <v>370</v>
      </c>
      <c r="B175" s="17">
        <v>0.90739999999999998</v>
      </c>
      <c r="C175" s="18">
        <v>45410.155400000003</v>
      </c>
      <c r="D175" s="19">
        <v>35448.423799999997</v>
      </c>
      <c r="E175" s="19">
        <v>40662.241199999997</v>
      </c>
      <c r="F175" s="183">
        <v>51236.106399999997</v>
      </c>
      <c r="G175" s="19">
        <v>56462.216</v>
      </c>
      <c r="H175" s="19">
        <v>46222.112699999998</v>
      </c>
      <c r="I175" s="20">
        <v>8.2100000000000009</v>
      </c>
      <c r="J175" s="20">
        <v>22.14</v>
      </c>
      <c r="K175" s="20">
        <v>10.53</v>
      </c>
      <c r="L175" s="20">
        <v>174.6884</v>
      </c>
      <c r="M175" s="11"/>
      <c r="N175" s="113"/>
      <c r="O175" s="12"/>
      <c r="P175" s="12"/>
      <c r="Q175" s="12"/>
      <c r="R175" s="12"/>
      <c r="S175" s="12"/>
      <c r="T175" s="12"/>
      <c r="U175" s="12"/>
    </row>
    <row r="176" spans="1:21" s="21" customFormat="1" ht="13.15" customHeight="1">
      <c r="A176" s="22" t="s">
        <v>372</v>
      </c>
      <c r="B176" s="23">
        <v>0.33279999999999998</v>
      </c>
      <c r="C176" s="24">
        <v>45043.214899999999</v>
      </c>
      <c r="D176" s="25">
        <v>38245.5</v>
      </c>
      <c r="E176" s="25">
        <v>41619.143900000003</v>
      </c>
      <c r="F176" s="183">
        <v>48342.093099999998</v>
      </c>
      <c r="G176" s="25">
        <v>53142.322699999997</v>
      </c>
      <c r="H176" s="25">
        <v>45590.964099999997</v>
      </c>
      <c r="I176" s="26">
        <v>7.11</v>
      </c>
      <c r="J176" s="26">
        <v>24.49</v>
      </c>
      <c r="K176" s="26">
        <v>10.4</v>
      </c>
      <c r="L176" s="26">
        <v>173.9727</v>
      </c>
      <c r="M176" s="11"/>
      <c r="N176" s="113"/>
      <c r="O176" s="12"/>
      <c r="P176" s="12"/>
      <c r="Q176" s="12"/>
      <c r="R176" s="12"/>
      <c r="S176" s="12"/>
      <c r="T176" s="12"/>
      <c r="U176" s="12"/>
    </row>
    <row r="177" spans="1:21" s="21" customFormat="1" ht="13.15" customHeight="1">
      <c r="A177" s="22" t="s">
        <v>373</v>
      </c>
      <c r="B177" s="23">
        <v>0.28899999999999998</v>
      </c>
      <c r="C177" s="24">
        <v>45964.468500000003</v>
      </c>
      <c r="D177" s="25">
        <v>33859.180699999997</v>
      </c>
      <c r="E177" s="25">
        <v>38719.1685</v>
      </c>
      <c r="F177" s="183">
        <v>52533.393700000001</v>
      </c>
      <c r="G177" s="25">
        <v>58141.8986</v>
      </c>
      <c r="H177" s="25">
        <v>46423.239000000001</v>
      </c>
      <c r="I177" s="26">
        <v>9.48</v>
      </c>
      <c r="J177" s="26">
        <v>19.59</v>
      </c>
      <c r="K177" s="26">
        <v>10.32</v>
      </c>
      <c r="L177" s="26">
        <v>173.4829</v>
      </c>
      <c r="M177" s="11"/>
      <c r="N177" s="113"/>
      <c r="O177" s="12"/>
      <c r="P177" s="12"/>
      <c r="Q177" s="12"/>
      <c r="R177" s="12"/>
      <c r="S177" s="12"/>
      <c r="T177" s="12"/>
      <c r="U177" s="12"/>
    </row>
    <row r="178" spans="1:21" s="21" customFormat="1" ht="13.15" customHeight="1">
      <c r="A178" s="16" t="s">
        <v>377</v>
      </c>
      <c r="B178" s="17">
        <v>3.8216000000000001</v>
      </c>
      <c r="C178" s="18">
        <v>35572.468800000002</v>
      </c>
      <c r="D178" s="19">
        <v>28656.805499999999</v>
      </c>
      <c r="E178" s="19">
        <v>31831.75</v>
      </c>
      <c r="F178" s="183">
        <v>40021.206299999998</v>
      </c>
      <c r="G178" s="19">
        <v>46147.681100000002</v>
      </c>
      <c r="H178" s="19">
        <v>36879.759299999998</v>
      </c>
      <c r="I178" s="20">
        <v>7.94</v>
      </c>
      <c r="J178" s="20">
        <v>10.11</v>
      </c>
      <c r="K178" s="20">
        <v>10.95</v>
      </c>
      <c r="L178" s="20">
        <v>173.9778</v>
      </c>
      <c r="M178" s="11"/>
      <c r="N178" s="113"/>
      <c r="O178" s="12"/>
      <c r="P178" s="12"/>
      <c r="Q178" s="12"/>
      <c r="R178" s="12"/>
      <c r="S178" s="12"/>
      <c r="T178" s="12"/>
      <c r="U178" s="12"/>
    </row>
    <row r="179" spans="1:21" s="21" customFormat="1" ht="13.15" customHeight="1">
      <c r="A179" s="16" t="s">
        <v>378</v>
      </c>
      <c r="B179" s="17">
        <v>0.27200000000000002</v>
      </c>
      <c r="C179" s="18">
        <v>33734.2523</v>
      </c>
      <c r="D179" s="19">
        <v>26827.199400000001</v>
      </c>
      <c r="E179" s="19">
        <v>29680.503100000002</v>
      </c>
      <c r="F179" s="183">
        <v>39192.684300000001</v>
      </c>
      <c r="G179" s="19">
        <v>47857.703999999998</v>
      </c>
      <c r="H179" s="19">
        <v>35488.335099999997</v>
      </c>
      <c r="I179" s="20">
        <v>11.12</v>
      </c>
      <c r="J179" s="20">
        <v>13</v>
      </c>
      <c r="K179" s="20">
        <v>11.3</v>
      </c>
      <c r="L179" s="20">
        <v>173.69040000000001</v>
      </c>
      <c r="M179" s="11"/>
      <c r="N179" s="113"/>
      <c r="O179" s="12"/>
      <c r="P179" s="12"/>
      <c r="Q179" s="12"/>
      <c r="R179" s="12"/>
      <c r="S179" s="12"/>
      <c r="T179" s="12"/>
      <c r="U179" s="12"/>
    </row>
    <row r="180" spans="1:21" s="21" customFormat="1" ht="13.15" customHeight="1">
      <c r="A180" s="16" t="s">
        <v>383</v>
      </c>
      <c r="B180" s="17">
        <v>2.0689000000000002</v>
      </c>
      <c r="C180" s="18">
        <v>35039.660000000003</v>
      </c>
      <c r="D180" s="19">
        <v>28597.956699999999</v>
      </c>
      <c r="E180" s="19">
        <v>31470.833299999998</v>
      </c>
      <c r="F180" s="183">
        <v>39234.252200000003</v>
      </c>
      <c r="G180" s="19">
        <v>45030.327599999997</v>
      </c>
      <c r="H180" s="19">
        <v>36203.400699999998</v>
      </c>
      <c r="I180" s="20">
        <v>8.69</v>
      </c>
      <c r="J180" s="20">
        <v>10.96</v>
      </c>
      <c r="K180" s="20">
        <v>11.43</v>
      </c>
      <c r="L180" s="20">
        <v>173.72470000000001</v>
      </c>
      <c r="M180" s="11"/>
      <c r="N180" s="113"/>
      <c r="O180" s="12"/>
      <c r="P180" s="12"/>
      <c r="Q180" s="12"/>
      <c r="R180" s="12"/>
      <c r="S180" s="12"/>
      <c r="T180" s="12"/>
      <c r="U180" s="12"/>
    </row>
    <row r="181" spans="1:21" s="21" customFormat="1" ht="13.15" customHeight="1">
      <c r="A181" s="16" t="s">
        <v>384</v>
      </c>
      <c r="B181" s="17">
        <v>0.99109999999999998</v>
      </c>
      <c r="C181" s="18">
        <v>46808.853900000002</v>
      </c>
      <c r="D181" s="19">
        <v>35939.495000000003</v>
      </c>
      <c r="E181" s="19">
        <v>40547.120000000003</v>
      </c>
      <c r="F181" s="183">
        <v>54099.728999999999</v>
      </c>
      <c r="G181" s="19">
        <v>62234.105799999998</v>
      </c>
      <c r="H181" s="19">
        <v>48632.109700000001</v>
      </c>
      <c r="I181" s="20">
        <v>13.81</v>
      </c>
      <c r="J181" s="20">
        <v>17.350000000000001</v>
      </c>
      <c r="K181" s="20">
        <v>11.06</v>
      </c>
      <c r="L181" s="20">
        <v>174.1123</v>
      </c>
      <c r="M181" s="11"/>
      <c r="N181" s="113"/>
      <c r="O181" s="12"/>
      <c r="P181" s="12"/>
      <c r="Q181" s="12"/>
      <c r="R181" s="12"/>
      <c r="S181" s="12"/>
      <c r="T181" s="12"/>
      <c r="U181" s="12"/>
    </row>
    <row r="182" spans="1:21" s="21" customFormat="1" ht="13.15" customHeight="1">
      <c r="A182" s="16" t="s">
        <v>671</v>
      </c>
      <c r="B182" s="17">
        <v>10.381500000000001</v>
      </c>
      <c r="C182" s="18">
        <v>42909.516100000001</v>
      </c>
      <c r="D182" s="19">
        <v>33812.219599999997</v>
      </c>
      <c r="E182" s="19">
        <v>37864.811399999999</v>
      </c>
      <c r="F182" s="183">
        <v>49057.112099999998</v>
      </c>
      <c r="G182" s="19">
        <v>56895.989800000003</v>
      </c>
      <c r="H182" s="19">
        <v>44587.061699999998</v>
      </c>
      <c r="I182" s="20">
        <v>10.66</v>
      </c>
      <c r="J182" s="20">
        <v>15.34</v>
      </c>
      <c r="K182" s="20">
        <v>12.01</v>
      </c>
      <c r="L182" s="20">
        <v>173.82300000000001</v>
      </c>
      <c r="M182" s="11"/>
      <c r="N182" s="113"/>
      <c r="O182" s="12"/>
      <c r="P182" s="12"/>
      <c r="Q182" s="12"/>
      <c r="R182" s="12"/>
      <c r="S182" s="12"/>
      <c r="T182" s="12"/>
      <c r="U182" s="12"/>
    </row>
    <row r="183" spans="1:21" s="21" customFormat="1" ht="13.15" customHeight="1">
      <c r="A183" s="22" t="s">
        <v>672</v>
      </c>
      <c r="B183" s="23">
        <v>2.1644999999999999</v>
      </c>
      <c r="C183" s="24">
        <v>41841.902900000001</v>
      </c>
      <c r="D183" s="25">
        <v>33581.058799999999</v>
      </c>
      <c r="E183" s="25">
        <v>37301.3295</v>
      </c>
      <c r="F183" s="183">
        <v>47772.231</v>
      </c>
      <c r="G183" s="25">
        <v>56571.962599999999</v>
      </c>
      <c r="H183" s="25">
        <v>43627.243399999999</v>
      </c>
      <c r="I183" s="26">
        <v>10.91</v>
      </c>
      <c r="J183" s="26">
        <v>15.79</v>
      </c>
      <c r="K183" s="26">
        <v>11.93</v>
      </c>
      <c r="L183" s="26">
        <v>173.86490000000001</v>
      </c>
      <c r="M183" s="11"/>
      <c r="N183" s="113"/>
      <c r="O183" s="12"/>
      <c r="P183" s="12"/>
      <c r="Q183" s="12"/>
      <c r="R183" s="12"/>
      <c r="S183" s="12"/>
      <c r="T183" s="12"/>
      <c r="U183" s="12"/>
    </row>
    <row r="184" spans="1:21" s="21" customFormat="1" ht="13.15" customHeight="1">
      <c r="A184" s="22" t="s">
        <v>673</v>
      </c>
      <c r="B184" s="23">
        <v>0.59860000000000002</v>
      </c>
      <c r="C184" s="24">
        <v>44950.063099999999</v>
      </c>
      <c r="D184" s="25">
        <v>35909.692600000002</v>
      </c>
      <c r="E184" s="25">
        <v>39580.724600000001</v>
      </c>
      <c r="F184" s="183">
        <v>53576.522400000002</v>
      </c>
      <c r="G184" s="25">
        <v>63475.736499999999</v>
      </c>
      <c r="H184" s="25">
        <v>47883.225100000003</v>
      </c>
      <c r="I184" s="26">
        <v>5.89</v>
      </c>
      <c r="J184" s="26">
        <v>13.63</v>
      </c>
      <c r="K184" s="26">
        <v>11.89</v>
      </c>
      <c r="L184" s="26">
        <v>173.51820000000001</v>
      </c>
      <c r="M184" s="11"/>
      <c r="N184" s="113"/>
      <c r="O184" s="12"/>
      <c r="P184" s="12"/>
      <c r="Q184" s="12"/>
      <c r="R184" s="12"/>
      <c r="S184" s="12"/>
      <c r="T184" s="12"/>
      <c r="U184" s="12"/>
    </row>
    <row r="185" spans="1:21" s="21" customFormat="1" ht="13.15" customHeight="1">
      <c r="A185" s="22" t="s">
        <v>674</v>
      </c>
      <c r="B185" s="23">
        <v>0.99590000000000001</v>
      </c>
      <c r="C185" s="24">
        <v>41629.4663</v>
      </c>
      <c r="D185" s="25">
        <v>32031.412899999999</v>
      </c>
      <c r="E185" s="25">
        <v>35647.882899999997</v>
      </c>
      <c r="F185" s="183">
        <v>48292.1371</v>
      </c>
      <c r="G185" s="25">
        <v>55618.426500000001</v>
      </c>
      <c r="H185" s="25">
        <v>42982.079700000002</v>
      </c>
      <c r="I185" s="26">
        <v>13.83</v>
      </c>
      <c r="J185" s="26">
        <v>13.4</v>
      </c>
      <c r="K185" s="26">
        <v>10.74</v>
      </c>
      <c r="L185" s="26">
        <v>174.09450000000001</v>
      </c>
      <c r="M185" s="11"/>
      <c r="N185" s="113"/>
      <c r="O185" s="12"/>
      <c r="P185" s="12"/>
      <c r="Q185" s="12"/>
      <c r="R185" s="12"/>
      <c r="S185" s="12"/>
      <c r="T185" s="12"/>
      <c r="U185" s="12"/>
    </row>
    <row r="186" spans="1:21" s="21" customFormat="1" ht="13.15" customHeight="1">
      <c r="A186" s="22" t="s">
        <v>675</v>
      </c>
      <c r="B186" s="23">
        <v>0.48320000000000002</v>
      </c>
      <c r="C186" s="24">
        <v>41783.832499999997</v>
      </c>
      <c r="D186" s="25">
        <v>33813.266499999998</v>
      </c>
      <c r="E186" s="25">
        <v>37759.069600000003</v>
      </c>
      <c r="F186" s="183">
        <v>45699.458700000003</v>
      </c>
      <c r="G186" s="25">
        <v>49862.351699999999</v>
      </c>
      <c r="H186" s="25">
        <v>41885.642</v>
      </c>
      <c r="I186" s="26">
        <v>10.14</v>
      </c>
      <c r="J186" s="26">
        <v>13.78</v>
      </c>
      <c r="K186" s="26">
        <v>12.1</v>
      </c>
      <c r="L186" s="26">
        <v>173.58869999999999</v>
      </c>
      <c r="M186" s="11"/>
      <c r="N186" s="113"/>
      <c r="O186" s="12"/>
      <c r="P186" s="12"/>
      <c r="Q186" s="12"/>
      <c r="R186" s="12"/>
      <c r="S186" s="12"/>
      <c r="T186" s="12"/>
      <c r="U186" s="12"/>
    </row>
    <row r="187" spans="1:21" s="21" customFormat="1" ht="13.15" customHeight="1">
      <c r="A187" s="16" t="s">
        <v>387</v>
      </c>
      <c r="B187" s="17">
        <v>21.205100000000002</v>
      </c>
      <c r="C187" s="18">
        <v>28498.125400000001</v>
      </c>
      <c r="D187" s="19">
        <v>23980.7592</v>
      </c>
      <c r="E187" s="19">
        <v>26014.777699999999</v>
      </c>
      <c r="F187" s="183">
        <v>31859.833299999998</v>
      </c>
      <c r="G187" s="19">
        <v>36134.956400000003</v>
      </c>
      <c r="H187" s="19">
        <v>29476.708699999999</v>
      </c>
      <c r="I187" s="20">
        <v>13.44</v>
      </c>
      <c r="J187" s="20">
        <v>8.33</v>
      </c>
      <c r="K187" s="20">
        <v>10.14</v>
      </c>
      <c r="L187" s="20">
        <v>173.98670000000001</v>
      </c>
      <c r="M187" s="11"/>
      <c r="N187" s="113"/>
      <c r="O187" s="12"/>
      <c r="P187" s="12"/>
      <c r="Q187" s="12"/>
      <c r="R187" s="12"/>
      <c r="S187" s="12"/>
      <c r="T187" s="12"/>
      <c r="U187" s="12"/>
    </row>
    <row r="188" spans="1:21" s="21" customFormat="1" ht="13.15" customHeight="1">
      <c r="A188" s="22" t="s">
        <v>388</v>
      </c>
      <c r="B188" s="23">
        <v>16.002300000000002</v>
      </c>
      <c r="C188" s="24">
        <v>29168.117300000002</v>
      </c>
      <c r="D188" s="25">
        <v>24665.333299999998</v>
      </c>
      <c r="E188" s="25">
        <v>26699.9202</v>
      </c>
      <c r="F188" s="183">
        <v>32639.239799999999</v>
      </c>
      <c r="G188" s="25">
        <v>37016.570899999999</v>
      </c>
      <c r="H188" s="25">
        <v>30214.797600000002</v>
      </c>
      <c r="I188" s="26">
        <v>13.41</v>
      </c>
      <c r="J188" s="26">
        <v>8.5500000000000007</v>
      </c>
      <c r="K188" s="26">
        <v>10.119999999999999</v>
      </c>
      <c r="L188" s="26">
        <v>174.00640000000001</v>
      </c>
      <c r="M188" s="11"/>
      <c r="N188" s="113"/>
      <c r="O188" s="12"/>
      <c r="P188" s="12"/>
      <c r="Q188" s="12"/>
      <c r="R188" s="12"/>
      <c r="S188" s="12"/>
      <c r="T188" s="12"/>
      <c r="U188" s="12"/>
    </row>
    <row r="189" spans="1:21" s="21" customFormat="1" ht="13.15" customHeight="1">
      <c r="A189" s="22" t="s">
        <v>389</v>
      </c>
      <c r="B189" s="23">
        <v>5.1262999999999996</v>
      </c>
      <c r="C189" s="24">
        <v>26482.444599999999</v>
      </c>
      <c r="D189" s="25">
        <v>22764.859700000001</v>
      </c>
      <c r="E189" s="25">
        <v>24385.9604</v>
      </c>
      <c r="F189" s="183">
        <v>28968.1306</v>
      </c>
      <c r="G189" s="25">
        <v>32354.661400000001</v>
      </c>
      <c r="H189" s="25">
        <v>27133.478800000001</v>
      </c>
      <c r="I189" s="26">
        <v>13.59</v>
      </c>
      <c r="J189" s="26">
        <v>7.51</v>
      </c>
      <c r="K189" s="26">
        <v>10.199999999999999</v>
      </c>
      <c r="L189" s="26">
        <v>173.9151</v>
      </c>
      <c r="M189" s="11"/>
      <c r="N189" s="113"/>
      <c r="O189" s="12"/>
      <c r="P189" s="12"/>
      <c r="Q189" s="12"/>
      <c r="R189" s="12"/>
      <c r="S189" s="12"/>
      <c r="T189" s="12"/>
      <c r="U189" s="12"/>
    </row>
    <row r="190" spans="1:21" s="21" customFormat="1" ht="13.15" customHeight="1">
      <c r="A190" s="16" t="s">
        <v>395</v>
      </c>
      <c r="B190" s="17">
        <v>4.8150000000000004</v>
      </c>
      <c r="C190" s="18">
        <v>37940.981899999999</v>
      </c>
      <c r="D190" s="19">
        <v>25456.754300000001</v>
      </c>
      <c r="E190" s="19">
        <v>31344.75</v>
      </c>
      <c r="F190" s="183">
        <v>43480.831200000001</v>
      </c>
      <c r="G190" s="19">
        <v>49193.152900000001</v>
      </c>
      <c r="H190" s="19">
        <v>37929.157500000001</v>
      </c>
      <c r="I190" s="20">
        <v>14.54</v>
      </c>
      <c r="J190" s="20">
        <v>13.3</v>
      </c>
      <c r="K190" s="20">
        <v>10.039999999999999</v>
      </c>
      <c r="L190" s="20">
        <v>173.84399999999999</v>
      </c>
      <c r="M190" s="11"/>
      <c r="N190" s="113"/>
      <c r="O190" s="12"/>
      <c r="P190" s="12"/>
      <c r="Q190" s="12"/>
      <c r="R190" s="12"/>
      <c r="S190" s="12"/>
      <c r="T190" s="12"/>
      <c r="U190" s="12"/>
    </row>
    <row r="191" spans="1:21" s="21" customFormat="1" ht="13.15" customHeight="1">
      <c r="A191" s="22" t="s">
        <v>676</v>
      </c>
      <c r="B191" s="23">
        <v>3.2955000000000001</v>
      </c>
      <c r="C191" s="24">
        <v>38816.124199999998</v>
      </c>
      <c r="D191" s="25">
        <v>25153.291799999999</v>
      </c>
      <c r="E191" s="25">
        <v>32320.631399999998</v>
      </c>
      <c r="F191" s="183">
        <v>43769.232300000003</v>
      </c>
      <c r="G191" s="25">
        <v>49000.464500000002</v>
      </c>
      <c r="H191" s="25">
        <v>38287.989200000004</v>
      </c>
      <c r="I191" s="26">
        <v>17.37</v>
      </c>
      <c r="J191" s="26">
        <v>11.51</v>
      </c>
      <c r="K191" s="26">
        <v>9.7799999999999994</v>
      </c>
      <c r="L191" s="26">
        <v>173.55240000000001</v>
      </c>
      <c r="M191" s="11"/>
      <c r="N191" s="113"/>
      <c r="O191" s="12"/>
      <c r="P191" s="12"/>
      <c r="Q191" s="12"/>
      <c r="R191" s="12"/>
      <c r="S191" s="12"/>
      <c r="T191" s="12"/>
      <c r="U191" s="12"/>
    </row>
    <row r="192" spans="1:21" s="21" customFormat="1" ht="13.15" customHeight="1">
      <c r="A192" s="22" t="s">
        <v>396</v>
      </c>
      <c r="B192" s="23">
        <v>0.88</v>
      </c>
      <c r="C192" s="24">
        <v>34906.494100000004</v>
      </c>
      <c r="D192" s="25">
        <v>27532.75</v>
      </c>
      <c r="E192" s="25">
        <v>31314.114399999999</v>
      </c>
      <c r="F192" s="183">
        <v>41286.078999999998</v>
      </c>
      <c r="G192" s="25">
        <v>48358.1423</v>
      </c>
      <c r="H192" s="25">
        <v>36788.143100000001</v>
      </c>
      <c r="I192" s="26">
        <v>7.38</v>
      </c>
      <c r="J192" s="26">
        <v>17.38</v>
      </c>
      <c r="K192" s="26">
        <v>10.91</v>
      </c>
      <c r="L192" s="26">
        <v>174.35149999999999</v>
      </c>
      <c r="M192" s="11"/>
      <c r="N192" s="113"/>
      <c r="O192" s="12"/>
      <c r="P192" s="12"/>
      <c r="Q192" s="12"/>
      <c r="R192" s="12"/>
      <c r="S192" s="12"/>
      <c r="T192" s="12"/>
      <c r="U192" s="12"/>
    </row>
    <row r="193" spans="1:21" s="21" customFormat="1" ht="13.15" customHeight="1">
      <c r="A193" s="16" t="s">
        <v>397</v>
      </c>
      <c r="B193" s="17">
        <v>9.3283000000000005</v>
      </c>
      <c r="C193" s="18">
        <v>29831.159199999998</v>
      </c>
      <c r="D193" s="19">
        <v>23747.197400000001</v>
      </c>
      <c r="E193" s="19">
        <v>25945.583299999998</v>
      </c>
      <c r="F193" s="183">
        <v>35289.931199999999</v>
      </c>
      <c r="G193" s="19">
        <v>41067.885600000001</v>
      </c>
      <c r="H193" s="19">
        <v>31336.464499999998</v>
      </c>
      <c r="I193" s="20">
        <v>14.4</v>
      </c>
      <c r="J193" s="20">
        <v>9.77</v>
      </c>
      <c r="K193" s="20">
        <v>9.76</v>
      </c>
      <c r="L193" s="20">
        <v>174.19479999999999</v>
      </c>
      <c r="M193" s="11"/>
      <c r="N193" s="113"/>
      <c r="O193" s="12"/>
      <c r="P193" s="12"/>
      <c r="Q193" s="12"/>
      <c r="R193" s="12"/>
      <c r="S193" s="12"/>
      <c r="T193" s="12"/>
      <c r="U193" s="12"/>
    </row>
    <row r="194" spans="1:21" s="21" customFormat="1" ht="13.15" customHeight="1">
      <c r="A194" s="16" t="s">
        <v>398</v>
      </c>
      <c r="B194" s="17">
        <v>0.71109999999999995</v>
      </c>
      <c r="C194" s="18">
        <v>34086.858800000002</v>
      </c>
      <c r="D194" s="19">
        <v>27143.773499999999</v>
      </c>
      <c r="E194" s="19">
        <v>30057.9166</v>
      </c>
      <c r="F194" s="183">
        <v>38786.7863</v>
      </c>
      <c r="G194" s="19">
        <v>43955.195399999997</v>
      </c>
      <c r="H194" s="19">
        <v>35137.070200000002</v>
      </c>
      <c r="I194" s="20">
        <v>7.28</v>
      </c>
      <c r="J194" s="20">
        <v>21.49</v>
      </c>
      <c r="K194" s="20">
        <v>10.039999999999999</v>
      </c>
      <c r="L194" s="20">
        <v>174.5744</v>
      </c>
      <c r="M194" s="11"/>
      <c r="N194" s="113"/>
      <c r="O194" s="12"/>
      <c r="P194" s="12"/>
      <c r="Q194" s="12"/>
      <c r="R194" s="12"/>
      <c r="S194" s="12"/>
      <c r="T194" s="12"/>
      <c r="U194" s="12"/>
    </row>
    <row r="195" spans="1:21" s="21" customFormat="1" ht="13.15" customHeight="1">
      <c r="A195" s="16" t="s">
        <v>410</v>
      </c>
      <c r="B195" s="17">
        <v>1.0064</v>
      </c>
      <c r="C195" s="18">
        <v>33978.859900000003</v>
      </c>
      <c r="D195" s="19">
        <v>27351.271400000001</v>
      </c>
      <c r="E195" s="19">
        <v>30371.333299999998</v>
      </c>
      <c r="F195" s="183">
        <v>38260.055099999998</v>
      </c>
      <c r="G195" s="19">
        <v>42671.063199999997</v>
      </c>
      <c r="H195" s="19">
        <v>34728.987000000001</v>
      </c>
      <c r="I195" s="20">
        <v>8.75</v>
      </c>
      <c r="J195" s="20">
        <v>14.43</v>
      </c>
      <c r="K195" s="20">
        <v>10.86</v>
      </c>
      <c r="L195" s="20">
        <v>174.00540000000001</v>
      </c>
      <c r="M195" s="11"/>
      <c r="N195" s="113"/>
      <c r="O195" s="12"/>
      <c r="P195" s="12"/>
      <c r="Q195" s="12"/>
      <c r="R195" s="12"/>
      <c r="S195" s="12"/>
      <c r="T195" s="12"/>
      <c r="U195" s="12"/>
    </row>
    <row r="196" spans="1:21" s="21" customFormat="1" ht="13.15" customHeight="1">
      <c r="A196" s="22" t="s">
        <v>677</v>
      </c>
      <c r="B196" s="23">
        <v>0.62160000000000004</v>
      </c>
      <c r="C196" s="24">
        <v>35554.895700000001</v>
      </c>
      <c r="D196" s="25">
        <v>28749.083299999998</v>
      </c>
      <c r="E196" s="25">
        <v>31770.833299999998</v>
      </c>
      <c r="F196" s="183">
        <v>39388.979200000002</v>
      </c>
      <c r="G196" s="25">
        <v>43236.032700000003</v>
      </c>
      <c r="H196" s="25">
        <v>36052.785000000003</v>
      </c>
      <c r="I196" s="26">
        <v>9.2200000000000006</v>
      </c>
      <c r="J196" s="26">
        <v>13.87</v>
      </c>
      <c r="K196" s="26">
        <v>10.96</v>
      </c>
      <c r="L196" s="26">
        <v>173.9691</v>
      </c>
      <c r="M196" s="11"/>
      <c r="N196" s="113"/>
      <c r="O196" s="12"/>
      <c r="P196" s="12"/>
      <c r="Q196" s="12"/>
      <c r="R196" s="12"/>
      <c r="S196" s="12"/>
      <c r="T196" s="12"/>
      <c r="U196" s="12"/>
    </row>
    <row r="197" spans="1:21" s="21" customFormat="1" ht="13.15" customHeight="1">
      <c r="A197" s="16" t="s">
        <v>416</v>
      </c>
      <c r="B197" s="17">
        <v>16.513300000000001</v>
      </c>
      <c r="C197" s="18">
        <v>32430.3141</v>
      </c>
      <c r="D197" s="19">
        <v>27757.6666</v>
      </c>
      <c r="E197" s="19">
        <v>29951.678500000002</v>
      </c>
      <c r="F197" s="183">
        <v>35297.174099999997</v>
      </c>
      <c r="G197" s="19">
        <v>38664.443200000002</v>
      </c>
      <c r="H197" s="19">
        <v>32931.114099999999</v>
      </c>
      <c r="I197" s="20">
        <v>12.22</v>
      </c>
      <c r="J197" s="20">
        <v>4.58</v>
      </c>
      <c r="K197" s="20">
        <v>16.899999999999999</v>
      </c>
      <c r="L197" s="20">
        <v>174.20779999999999</v>
      </c>
      <c r="M197" s="11"/>
      <c r="N197" s="113"/>
      <c r="O197" s="12"/>
      <c r="P197" s="12"/>
      <c r="Q197" s="12"/>
      <c r="R197" s="12"/>
      <c r="S197" s="12"/>
      <c r="T197" s="12"/>
      <c r="U197" s="12"/>
    </row>
    <row r="198" spans="1:21" s="21" customFormat="1" ht="13.15" customHeight="1">
      <c r="A198" s="22" t="s">
        <v>678</v>
      </c>
      <c r="B198" s="23">
        <v>10.8809</v>
      </c>
      <c r="C198" s="24">
        <v>32145.072100000001</v>
      </c>
      <c r="D198" s="25">
        <v>27621.1842</v>
      </c>
      <c r="E198" s="25">
        <v>29763.4774</v>
      </c>
      <c r="F198" s="183">
        <v>34816.731899999999</v>
      </c>
      <c r="G198" s="25">
        <v>37690.104500000001</v>
      </c>
      <c r="H198" s="25">
        <v>32496.046999999999</v>
      </c>
      <c r="I198" s="26">
        <v>12.77</v>
      </c>
      <c r="J198" s="26">
        <v>2.41</v>
      </c>
      <c r="K198" s="26">
        <v>17.18</v>
      </c>
      <c r="L198" s="26">
        <v>174.2276</v>
      </c>
      <c r="M198" s="11"/>
      <c r="N198" s="113"/>
      <c r="O198" s="12"/>
      <c r="P198" s="12"/>
      <c r="Q198" s="12"/>
      <c r="R198" s="12"/>
      <c r="S198" s="12"/>
      <c r="T198" s="12"/>
      <c r="U198" s="12"/>
    </row>
    <row r="199" spans="1:21" s="21" customFormat="1" ht="13.15" customHeight="1">
      <c r="A199" s="22" t="s">
        <v>679</v>
      </c>
      <c r="B199" s="23">
        <v>5.5048000000000004</v>
      </c>
      <c r="C199" s="24">
        <v>33071.8439</v>
      </c>
      <c r="D199" s="25">
        <v>28064.852699999999</v>
      </c>
      <c r="E199" s="25">
        <v>30398.9758</v>
      </c>
      <c r="F199" s="183">
        <v>36443.5766</v>
      </c>
      <c r="G199" s="25">
        <v>40373.212899999999</v>
      </c>
      <c r="H199" s="25">
        <v>33783.341</v>
      </c>
      <c r="I199" s="26">
        <v>11.29</v>
      </c>
      <c r="J199" s="26">
        <v>8.49</v>
      </c>
      <c r="K199" s="26">
        <v>16.48</v>
      </c>
      <c r="L199" s="26">
        <v>174.27250000000001</v>
      </c>
      <c r="M199" s="11"/>
      <c r="N199" s="113"/>
      <c r="O199" s="12"/>
      <c r="P199" s="12"/>
      <c r="Q199" s="12"/>
      <c r="R199" s="12"/>
      <c r="S199" s="12"/>
      <c r="T199" s="12"/>
      <c r="U199" s="12"/>
    </row>
    <row r="200" spans="1:21" s="21" customFormat="1" ht="13.15" customHeight="1">
      <c r="A200" s="16" t="s">
        <v>417</v>
      </c>
      <c r="B200" s="17">
        <v>21.7576</v>
      </c>
      <c r="C200" s="18">
        <v>37728.182099999998</v>
      </c>
      <c r="D200" s="19">
        <v>31266.086299999999</v>
      </c>
      <c r="E200" s="19">
        <v>34276.786099999998</v>
      </c>
      <c r="F200" s="183">
        <v>41173.260900000001</v>
      </c>
      <c r="G200" s="19">
        <v>45011.0861</v>
      </c>
      <c r="H200" s="19">
        <v>38037.0484</v>
      </c>
      <c r="I200" s="20">
        <v>7.17</v>
      </c>
      <c r="J200" s="20">
        <v>19.46</v>
      </c>
      <c r="K200" s="20">
        <v>11.4</v>
      </c>
      <c r="L200" s="20">
        <v>167.7525</v>
      </c>
      <c r="M200" s="11"/>
      <c r="N200" s="113"/>
      <c r="O200" s="12"/>
      <c r="P200" s="12"/>
      <c r="Q200" s="12"/>
      <c r="R200" s="12"/>
      <c r="S200" s="12"/>
      <c r="T200" s="12"/>
      <c r="U200" s="12"/>
    </row>
    <row r="201" spans="1:21" s="21" customFormat="1" ht="13.15" customHeight="1">
      <c r="A201" s="22" t="s">
        <v>680</v>
      </c>
      <c r="B201" s="23">
        <v>2.149</v>
      </c>
      <c r="C201" s="24">
        <v>37988.339800000002</v>
      </c>
      <c r="D201" s="25">
        <v>30654.647199999999</v>
      </c>
      <c r="E201" s="25">
        <v>34007.093999999997</v>
      </c>
      <c r="F201" s="183">
        <v>42816.229299999999</v>
      </c>
      <c r="G201" s="25">
        <v>48098.684200000003</v>
      </c>
      <c r="H201" s="25">
        <v>38803.416700000002</v>
      </c>
      <c r="I201" s="26">
        <v>5.91</v>
      </c>
      <c r="J201" s="26">
        <v>20.45</v>
      </c>
      <c r="K201" s="26">
        <v>10.95</v>
      </c>
      <c r="L201" s="26">
        <v>170.06970000000001</v>
      </c>
      <c r="M201" s="11"/>
      <c r="N201" s="113"/>
      <c r="O201" s="12"/>
      <c r="P201" s="12"/>
      <c r="Q201" s="12"/>
      <c r="R201" s="12"/>
      <c r="S201" s="12"/>
      <c r="T201" s="12"/>
      <c r="U201" s="12"/>
    </row>
    <row r="202" spans="1:21" s="21" customFormat="1" ht="13.15" customHeight="1">
      <c r="A202" s="22" t="s">
        <v>418</v>
      </c>
      <c r="B202" s="23">
        <v>17.2531</v>
      </c>
      <c r="C202" s="24">
        <v>37690.206100000003</v>
      </c>
      <c r="D202" s="25">
        <v>31334.0753</v>
      </c>
      <c r="E202" s="25">
        <v>34324.391600000003</v>
      </c>
      <c r="F202" s="183">
        <v>41005.817300000002</v>
      </c>
      <c r="G202" s="25">
        <v>44528.563099999999</v>
      </c>
      <c r="H202" s="25">
        <v>37915.202100000002</v>
      </c>
      <c r="I202" s="26">
        <v>7.3</v>
      </c>
      <c r="J202" s="26">
        <v>19.66</v>
      </c>
      <c r="K202" s="26">
        <v>11.39</v>
      </c>
      <c r="L202" s="26">
        <v>167.26849999999999</v>
      </c>
      <c r="M202" s="11"/>
      <c r="N202" s="113"/>
      <c r="O202" s="12"/>
      <c r="P202" s="12"/>
      <c r="Q202" s="12"/>
      <c r="R202" s="12"/>
      <c r="S202" s="12"/>
      <c r="T202" s="12"/>
      <c r="U202" s="12"/>
    </row>
    <row r="203" spans="1:21" s="21" customFormat="1" ht="13.15" customHeight="1">
      <c r="A203" s="16" t="s">
        <v>419</v>
      </c>
      <c r="B203" s="17">
        <v>2.2605</v>
      </c>
      <c r="C203" s="18">
        <v>33998.580600000001</v>
      </c>
      <c r="D203" s="19">
        <v>28486.703000000001</v>
      </c>
      <c r="E203" s="19">
        <v>30974.134900000001</v>
      </c>
      <c r="F203" s="183">
        <v>37167.338799999998</v>
      </c>
      <c r="G203" s="19">
        <v>42012.784099999997</v>
      </c>
      <c r="H203" s="19">
        <v>34689.983699999997</v>
      </c>
      <c r="I203" s="20">
        <v>8.1999999999999993</v>
      </c>
      <c r="J203" s="20">
        <v>12.82</v>
      </c>
      <c r="K203" s="20">
        <v>11.1</v>
      </c>
      <c r="L203" s="20">
        <v>173.98779999999999</v>
      </c>
      <c r="M203" s="11"/>
      <c r="N203" s="113"/>
      <c r="O203" s="12"/>
      <c r="P203" s="12"/>
      <c r="Q203" s="12"/>
      <c r="R203" s="12"/>
      <c r="S203" s="12"/>
      <c r="T203" s="12"/>
      <c r="U203" s="12"/>
    </row>
    <row r="204" spans="1:21" s="21" customFormat="1" ht="13.15" customHeight="1">
      <c r="A204" s="22" t="s">
        <v>420</v>
      </c>
      <c r="B204" s="23">
        <v>1.6939</v>
      </c>
      <c r="C204" s="24">
        <v>34099.088199999998</v>
      </c>
      <c r="D204" s="25">
        <v>28393.498500000002</v>
      </c>
      <c r="E204" s="25">
        <v>30909.988000000001</v>
      </c>
      <c r="F204" s="183">
        <v>37064.974199999997</v>
      </c>
      <c r="G204" s="25">
        <v>41564.620799999997</v>
      </c>
      <c r="H204" s="25">
        <v>34531.141600000003</v>
      </c>
      <c r="I204" s="26">
        <v>8.06</v>
      </c>
      <c r="J204" s="26">
        <v>12.83</v>
      </c>
      <c r="K204" s="26">
        <v>11.09</v>
      </c>
      <c r="L204" s="26">
        <v>173.733</v>
      </c>
      <c r="M204" s="11"/>
      <c r="N204" s="113"/>
      <c r="O204" s="12"/>
      <c r="P204" s="12"/>
      <c r="Q204" s="12"/>
      <c r="R204" s="12"/>
      <c r="S204" s="12"/>
      <c r="T204" s="12"/>
      <c r="U204" s="12"/>
    </row>
    <row r="205" spans="1:21" s="21" customFormat="1" ht="13.15" customHeight="1">
      <c r="A205" s="16" t="s">
        <v>421</v>
      </c>
      <c r="B205" s="17">
        <v>12.628399999999999</v>
      </c>
      <c r="C205" s="18">
        <v>37636.418100000003</v>
      </c>
      <c r="D205" s="19">
        <v>28553.833299999998</v>
      </c>
      <c r="E205" s="19">
        <v>32263.631600000001</v>
      </c>
      <c r="F205" s="183">
        <v>44622.198700000001</v>
      </c>
      <c r="G205" s="19">
        <v>55493.402300000002</v>
      </c>
      <c r="H205" s="19">
        <v>39810.404699999999</v>
      </c>
      <c r="I205" s="20">
        <v>5.46</v>
      </c>
      <c r="J205" s="20">
        <v>22.37</v>
      </c>
      <c r="K205" s="20">
        <v>10.89</v>
      </c>
      <c r="L205" s="20">
        <v>173.87110000000001</v>
      </c>
      <c r="M205" s="11"/>
      <c r="N205" s="113"/>
      <c r="O205" s="12"/>
      <c r="P205" s="12"/>
      <c r="Q205" s="12"/>
      <c r="R205" s="12"/>
      <c r="S205" s="12"/>
      <c r="T205" s="12"/>
      <c r="U205" s="12"/>
    </row>
    <row r="206" spans="1:21" s="21" customFormat="1" ht="13.15" customHeight="1">
      <c r="A206" s="22" t="s">
        <v>422</v>
      </c>
      <c r="B206" s="23">
        <v>9.4993999999999996</v>
      </c>
      <c r="C206" s="24">
        <v>35791.052600000003</v>
      </c>
      <c r="D206" s="25">
        <v>27920.2637</v>
      </c>
      <c r="E206" s="25">
        <v>31084.833299999998</v>
      </c>
      <c r="F206" s="183">
        <v>41361.697200000002</v>
      </c>
      <c r="G206" s="25">
        <v>46344.460800000001</v>
      </c>
      <c r="H206" s="25">
        <v>36568.962599999999</v>
      </c>
      <c r="I206" s="26">
        <v>5.67</v>
      </c>
      <c r="J206" s="26">
        <v>20.49</v>
      </c>
      <c r="K206" s="26">
        <v>10.87</v>
      </c>
      <c r="L206" s="26">
        <v>173.85599999999999</v>
      </c>
      <c r="M206" s="11"/>
      <c r="N206" s="113"/>
      <c r="O206" s="12"/>
      <c r="P206" s="12"/>
      <c r="Q206" s="12"/>
      <c r="R206" s="12"/>
      <c r="S206" s="12"/>
      <c r="T206" s="12"/>
      <c r="U206" s="12"/>
    </row>
    <row r="207" spans="1:21" s="21" customFormat="1" ht="13.15" customHeight="1">
      <c r="A207" s="22" t="s">
        <v>681</v>
      </c>
      <c r="B207" s="23">
        <v>1.7363</v>
      </c>
      <c r="C207" s="24">
        <v>57945.621599999999</v>
      </c>
      <c r="D207" s="25">
        <v>50049.085899999998</v>
      </c>
      <c r="E207" s="25">
        <v>53944.8917</v>
      </c>
      <c r="F207" s="183">
        <v>62840.1535</v>
      </c>
      <c r="G207" s="25">
        <v>70079.232699999993</v>
      </c>
      <c r="H207" s="25">
        <v>59075.781499999997</v>
      </c>
      <c r="I207" s="26">
        <v>3.71</v>
      </c>
      <c r="J207" s="26">
        <v>30.48</v>
      </c>
      <c r="K207" s="26">
        <v>10.93</v>
      </c>
      <c r="L207" s="26">
        <v>177.74109999999999</v>
      </c>
      <c r="M207" s="11"/>
      <c r="N207" s="113"/>
      <c r="O207" s="12"/>
      <c r="P207" s="12"/>
      <c r="Q207" s="12"/>
      <c r="R207" s="12"/>
      <c r="S207" s="12"/>
      <c r="T207" s="12"/>
      <c r="U207" s="12"/>
    </row>
    <row r="208" spans="1:21" s="21" customFormat="1" ht="13.15" customHeight="1">
      <c r="A208" s="16" t="s">
        <v>682</v>
      </c>
      <c r="B208" s="17">
        <v>9.4289000000000005</v>
      </c>
      <c r="C208" s="18">
        <v>53316.583500000001</v>
      </c>
      <c r="D208" s="19">
        <v>41662.461499999998</v>
      </c>
      <c r="E208" s="19">
        <v>45740.430999999997</v>
      </c>
      <c r="F208" s="183">
        <v>61853.0501</v>
      </c>
      <c r="G208" s="19">
        <v>69988.531400000007</v>
      </c>
      <c r="H208" s="19">
        <v>54838.118399999999</v>
      </c>
      <c r="I208" s="20">
        <v>5.74</v>
      </c>
      <c r="J208" s="20">
        <v>23.64</v>
      </c>
      <c r="K208" s="20">
        <v>12.7</v>
      </c>
      <c r="L208" s="20">
        <v>164.8707</v>
      </c>
      <c r="M208" s="11"/>
      <c r="N208" s="113"/>
      <c r="O208" s="12"/>
      <c r="P208" s="12"/>
      <c r="Q208" s="12"/>
      <c r="R208" s="12"/>
      <c r="S208" s="12"/>
      <c r="T208" s="12"/>
      <c r="U208" s="12"/>
    </row>
    <row r="209" spans="1:21" s="21" customFormat="1" ht="13.15" customHeight="1">
      <c r="A209" s="22" t="s">
        <v>683</v>
      </c>
      <c r="B209" s="23">
        <v>7.2812999999999999</v>
      </c>
      <c r="C209" s="24">
        <v>52401.326200000003</v>
      </c>
      <c r="D209" s="25">
        <v>41509.463300000003</v>
      </c>
      <c r="E209" s="25">
        <v>45330.136200000001</v>
      </c>
      <c r="F209" s="183">
        <v>60863.308400000002</v>
      </c>
      <c r="G209" s="25">
        <v>68386.562999999995</v>
      </c>
      <c r="H209" s="25">
        <v>53818.491099999999</v>
      </c>
      <c r="I209" s="26">
        <v>5.32</v>
      </c>
      <c r="J209" s="26">
        <v>25.05</v>
      </c>
      <c r="K209" s="26">
        <v>12.19</v>
      </c>
      <c r="L209" s="26">
        <v>164.4931</v>
      </c>
      <c r="M209" s="11"/>
      <c r="N209" s="113"/>
      <c r="O209" s="12"/>
      <c r="P209" s="12"/>
      <c r="Q209" s="12"/>
      <c r="R209" s="12"/>
      <c r="S209" s="12"/>
      <c r="T209" s="12"/>
      <c r="U209" s="12"/>
    </row>
    <row r="210" spans="1:21" s="21" customFormat="1" ht="13.15" customHeight="1">
      <c r="A210" s="16" t="s">
        <v>684</v>
      </c>
      <c r="B210" s="17">
        <v>7.6246999999999998</v>
      </c>
      <c r="C210" s="18">
        <v>52335.410900000003</v>
      </c>
      <c r="D210" s="19">
        <v>39564.0651</v>
      </c>
      <c r="E210" s="19">
        <v>45640.403100000003</v>
      </c>
      <c r="F210" s="183">
        <v>58915.953699999998</v>
      </c>
      <c r="G210" s="19">
        <v>66035.840400000001</v>
      </c>
      <c r="H210" s="19">
        <v>52637.618399999999</v>
      </c>
      <c r="I210" s="20">
        <v>6.21</v>
      </c>
      <c r="J210" s="20">
        <v>31.63</v>
      </c>
      <c r="K210" s="20">
        <v>10.69</v>
      </c>
      <c r="L210" s="20">
        <v>170.35409999999999</v>
      </c>
      <c r="M210" s="11"/>
      <c r="N210" s="113"/>
      <c r="O210" s="12"/>
      <c r="P210" s="12"/>
      <c r="Q210" s="12"/>
      <c r="R210" s="12"/>
      <c r="S210" s="12"/>
      <c r="T210" s="12"/>
      <c r="U210" s="12"/>
    </row>
    <row r="211" spans="1:21" s="21" customFormat="1" ht="13.15" customHeight="1">
      <c r="A211" s="22" t="s">
        <v>685</v>
      </c>
      <c r="B211" s="23">
        <v>7.4363999999999999</v>
      </c>
      <c r="C211" s="24">
        <v>52371.652800000003</v>
      </c>
      <c r="D211" s="25">
        <v>40037.318800000001</v>
      </c>
      <c r="E211" s="25">
        <v>45845.097699999998</v>
      </c>
      <c r="F211" s="183">
        <v>58958.940399999999</v>
      </c>
      <c r="G211" s="25">
        <v>66061.414600000004</v>
      </c>
      <c r="H211" s="25">
        <v>52877.591</v>
      </c>
      <c r="I211" s="26">
        <v>6.19</v>
      </c>
      <c r="J211" s="26">
        <v>31.7</v>
      </c>
      <c r="K211" s="26">
        <v>10.68</v>
      </c>
      <c r="L211" s="26">
        <v>170.34450000000001</v>
      </c>
      <c r="M211" s="11"/>
      <c r="N211" s="113"/>
      <c r="O211" s="12"/>
      <c r="P211" s="12"/>
      <c r="Q211" s="12"/>
      <c r="R211" s="12"/>
      <c r="S211" s="12"/>
      <c r="T211" s="12"/>
      <c r="U211" s="12"/>
    </row>
    <row r="212" spans="1:21" s="21" customFormat="1" ht="13.15" customHeight="1">
      <c r="A212" s="16" t="s">
        <v>686</v>
      </c>
      <c r="B212" s="17">
        <v>6.3174000000000001</v>
      </c>
      <c r="C212" s="18">
        <v>50138.965600000003</v>
      </c>
      <c r="D212" s="19">
        <v>38741.436600000001</v>
      </c>
      <c r="E212" s="19">
        <v>43836.537300000004</v>
      </c>
      <c r="F212" s="183">
        <v>57448.215799999998</v>
      </c>
      <c r="G212" s="19">
        <v>65549.611600000004</v>
      </c>
      <c r="H212" s="19">
        <v>51359.327599999997</v>
      </c>
      <c r="I212" s="20">
        <v>1.8</v>
      </c>
      <c r="J212" s="20">
        <v>16.350000000000001</v>
      </c>
      <c r="K212" s="20">
        <v>14.92</v>
      </c>
      <c r="L212" s="20">
        <v>173.76990000000001</v>
      </c>
      <c r="M212" s="11"/>
      <c r="N212" s="113"/>
      <c r="O212" s="12"/>
      <c r="P212" s="12"/>
      <c r="Q212" s="12"/>
      <c r="R212" s="12"/>
      <c r="S212" s="12"/>
      <c r="T212" s="12"/>
      <c r="U212" s="12"/>
    </row>
    <row r="213" spans="1:21" s="21" customFormat="1" ht="13.15" customHeight="1">
      <c r="A213" s="16" t="s">
        <v>425</v>
      </c>
      <c r="B213" s="17">
        <v>2.637</v>
      </c>
      <c r="C213" s="18">
        <v>28590.5</v>
      </c>
      <c r="D213" s="19">
        <v>22254.0952</v>
      </c>
      <c r="E213" s="19">
        <v>25148.494200000001</v>
      </c>
      <c r="F213" s="183">
        <v>33907.640399999997</v>
      </c>
      <c r="G213" s="19">
        <v>39361.665800000002</v>
      </c>
      <c r="H213" s="19">
        <v>30049.278699999999</v>
      </c>
      <c r="I213" s="20">
        <v>7.49</v>
      </c>
      <c r="J213" s="20">
        <v>20.63</v>
      </c>
      <c r="K213" s="20">
        <v>9.93</v>
      </c>
      <c r="L213" s="20">
        <v>173.13310000000001</v>
      </c>
      <c r="M213" s="11"/>
      <c r="N213" s="113"/>
      <c r="O213" s="12"/>
      <c r="P213" s="12"/>
      <c r="Q213" s="12"/>
      <c r="R213" s="12"/>
      <c r="S213" s="12"/>
      <c r="T213" s="12"/>
      <c r="U213" s="12"/>
    </row>
    <row r="214" spans="1:21" s="21" customFormat="1" ht="13.15" customHeight="1">
      <c r="A214" s="22" t="s">
        <v>426</v>
      </c>
      <c r="B214" s="23">
        <v>1.7967</v>
      </c>
      <c r="C214" s="24">
        <v>27433.796900000001</v>
      </c>
      <c r="D214" s="25">
        <v>21997.7516</v>
      </c>
      <c r="E214" s="25">
        <v>24439.841799999998</v>
      </c>
      <c r="F214" s="183">
        <v>31295.833299999998</v>
      </c>
      <c r="G214" s="25">
        <v>35729.017999999996</v>
      </c>
      <c r="H214" s="25">
        <v>28261.676500000001</v>
      </c>
      <c r="I214" s="26">
        <v>8.08</v>
      </c>
      <c r="J214" s="26">
        <v>18.82</v>
      </c>
      <c r="K214" s="26">
        <v>9.93</v>
      </c>
      <c r="L214" s="26">
        <v>172.65940000000001</v>
      </c>
      <c r="M214" s="11"/>
      <c r="N214" s="113"/>
      <c r="O214" s="12"/>
      <c r="P214" s="12"/>
      <c r="Q214" s="12"/>
      <c r="R214" s="12"/>
      <c r="S214" s="12"/>
      <c r="T214" s="12"/>
      <c r="U214" s="12"/>
    </row>
    <row r="215" spans="1:21" s="21" customFormat="1" ht="13.15" customHeight="1">
      <c r="A215" s="22" t="s">
        <v>427</v>
      </c>
      <c r="B215" s="23">
        <v>0.68049999999999999</v>
      </c>
      <c r="C215" s="24">
        <v>33520.0959</v>
      </c>
      <c r="D215" s="25">
        <v>24226.75</v>
      </c>
      <c r="E215" s="25">
        <v>28531.1666</v>
      </c>
      <c r="F215" s="183">
        <v>38051.149400000002</v>
      </c>
      <c r="G215" s="25">
        <v>45462.132299999997</v>
      </c>
      <c r="H215" s="25">
        <v>34142.472199999997</v>
      </c>
      <c r="I215" s="26">
        <v>6.68</v>
      </c>
      <c r="J215" s="26">
        <v>24.37</v>
      </c>
      <c r="K215" s="26">
        <v>9.7799999999999994</v>
      </c>
      <c r="L215" s="26">
        <v>174.33160000000001</v>
      </c>
      <c r="M215" s="11"/>
      <c r="N215" s="113"/>
      <c r="O215" s="12"/>
      <c r="P215" s="12"/>
      <c r="Q215" s="12"/>
      <c r="R215" s="12"/>
      <c r="S215" s="12"/>
      <c r="T215" s="12"/>
      <c r="U215" s="12"/>
    </row>
    <row r="216" spans="1:21" s="21" customFormat="1" ht="13.15" customHeight="1">
      <c r="A216" s="16" t="s">
        <v>429</v>
      </c>
      <c r="B216" s="17">
        <v>0.1037</v>
      </c>
      <c r="C216" s="18">
        <v>25539.333299999998</v>
      </c>
      <c r="D216" s="19">
        <v>21161.833299999998</v>
      </c>
      <c r="E216" s="19">
        <v>22695.933400000002</v>
      </c>
      <c r="F216" s="183">
        <v>27808.2291</v>
      </c>
      <c r="G216" s="19">
        <v>30338</v>
      </c>
      <c r="H216" s="19">
        <v>25883.428500000002</v>
      </c>
      <c r="I216" s="20">
        <v>6.52</v>
      </c>
      <c r="J216" s="20">
        <v>6.48</v>
      </c>
      <c r="K216" s="20">
        <v>15.55</v>
      </c>
      <c r="L216" s="20">
        <v>174.8193</v>
      </c>
      <c r="M216" s="11"/>
      <c r="N216" s="113"/>
      <c r="O216" s="12"/>
      <c r="P216" s="12"/>
      <c r="Q216" s="12"/>
      <c r="R216" s="12"/>
      <c r="S216" s="12"/>
      <c r="T216" s="12"/>
      <c r="U216" s="12"/>
    </row>
    <row r="217" spans="1:21" s="21" customFormat="1" ht="13.15" customHeight="1">
      <c r="A217" s="16" t="s">
        <v>430</v>
      </c>
      <c r="B217" s="17">
        <v>1.0734999999999999</v>
      </c>
      <c r="C217" s="18">
        <v>30522.493999999999</v>
      </c>
      <c r="D217" s="19">
        <v>24532.717400000001</v>
      </c>
      <c r="E217" s="19">
        <v>27194.75</v>
      </c>
      <c r="F217" s="183">
        <v>35253.870000000003</v>
      </c>
      <c r="G217" s="19">
        <v>40647.412700000001</v>
      </c>
      <c r="H217" s="19">
        <v>31798.0798</v>
      </c>
      <c r="I217" s="20">
        <v>9.2200000000000006</v>
      </c>
      <c r="J217" s="20">
        <v>14.74</v>
      </c>
      <c r="K217" s="20">
        <v>10.93</v>
      </c>
      <c r="L217" s="20">
        <v>175.8698</v>
      </c>
      <c r="M217" s="11"/>
      <c r="N217" s="113"/>
      <c r="O217" s="12"/>
      <c r="P217" s="12"/>
      <c r="Q217" s="12"/>
      <c r="R217" s="12"/>
      <c r="S217" s="12"/>
      <c r="T217" s="12"/>
      <c r="U217" s="12"/>
    </row>
    <row r="218" spans="1:21" s="21" customFormat="1" ht="13.15" customHeight="1">
      <c r="A218" s="22" t="s">
        <v>431</v>
      </c>
      <c r="B218" s="23">
        <v>0.6915</v>
      </c>
      <c r="C218" s="24">
        <v>30459.5118</v>
      </c>
      <c r="D218" s="25">
        <v>25366.302299999999</v>
      </c>
      <c r="E218" s="25">
        <v>27314.190500000001</v>
      </c>
      <c r="F218" s="183">
        <v>34653.619299999998</v>
      </c>
      <c r="G218" s="25">
        <v>39776.599600000001</v>
      </c>
      <c r="H218" s="25">
        <v>31619.038400000001</v>
      </c>
      <c r="I218" s="26">
        <v>9.56</v>
      </c>
      <c r="J218" s="26">
        <v>13.14</v>
      </c>
      <c r="K218" s="26">
        <v>10.95</v>
      </c>
      <c r="L218" s="26">
        <v>175.55189999999999</v>
      </c>
      <c r="M218" s="11"/>
      <c r="N218" s="113"/>
      <c r="O218" s="12"/>
      <c r="P218" s="12"/>
      <c r="Q218" s="12"/>
      <c r="R218" s="12"/>
      <c r="S218" s="12"/>
      <c r="T218" s="12"/>
      <c r="U218" s="12"/>
    </row>
    <row r="219" spans="1:21" s="21" customFormat="1" ht="13.15" customHeight="1">
      <c r="A219" s="22" t="s">
        <v>687</v>
      </c>
      <c r="B219" s="23">
        <v>7.4300000000000005E-2</v>
      </c>
      <c r="C219" s="24">
        <v>34010.856500000002</v>
      </c>
      <c r="D219" s="25">
        <v>25922.888800000001</v>
      </c>
      <c r="E219" s="25">
        <v>28063.583299999998</v>
      </c>
      <c r="F219" s="183">
        <v>41447.484900000003</v>
      </c>
      <c r="G219" s="25">
        <v>47688.895299999996</v>
      </c>
      <c r="H219" s="25">
        <v>36297.4519</v>
      </c>
      <c r="I219" s="26">
        <v>9.32</v>
      </c>
      <c r="J219" s="26">
        <v>21.55</v>
      </c>
      <c r="K219" s="26">
        <v>10.64</v>
      </c>
      <c r="L219" s="26">
        <v>178.01130000000001</v>
      </c>
      <c r="M219" s="11"/>
      <c r="N219" s="113"/>
      <c r="O219" s="12"/>
      <c r="P219" s="12"/>
      <c r="Q219" s="12"/>
      <c r="R219" s="12"/>
      <c r="S219" s="12"/>
      <c r="T219" s="12"/>
      <c r="U219" s="12"/>
    </row>
    <row r="220" spans="1:21" s="21" customFormat="1" ht="13.15" customHeight="1">
      <c r="A220" s="16" t="s">
        <v>432</v>
      </c>
      <c r="B220" s="17">
        <v>0.1575</v>
      </c>
      <c r="C220" s="18">
        <v>33758.887999999999</v>
      </c>
      <c r="D220" s="19">
        <v>26576.076700000001</v>
      </c>
      <c r="E220" s="19">
        <v>30478.75</v>
      </c>
      <c r="F220" s="183">
        <v>37779.7601</v>
      </c>
      <c r="G220" s="19">
        <v>42113.501900000003</v>
      </c>
      <c r="H220" s="19">
        <v>34326.3946</v>
      </c>
      <c r="I220" s="20">
        <v>9.57</v>
      </c>
      <c r="J220" s="20">
        <v>18.36</v>
      </c>
      <c r="K220" s="20">
        <v>9.9499999999999993</v>
      </c>
      <c r="L220" s="20">
        <v>182.65979999999999</v>
      </c>
      <c r="M220" s="11"/>
      <c r="N220" s="113"/>
      <c r="O220" s="12"/>
      <c r="P220" s="12"/>
      <c r="Q220" s="12"/>
      <c r="R220" s="12"/>
      <c r="S220" s="12"/>
      <c r="T220" s="12"/>
      <c r="U220" s="12"/>
    </row>
    <row r="221" spans="1:21" s="21" customFormat="1" ht="13.15" customHeight="1">
      <c r="A221" s="22" t="s">
        <v>688</v>
      </c>
      <c r="B221" s="23">
        <v>0.1215</v>
      </c>
      <c r="C221" s="24">
        <v>33702.477599999998</v>
      </c>
      <c r="D221" s="25">
        <v>28037.9166</v>
      </c>
      <c r="E221" s="25">
        <v>30478.75</v>
      </c>
      <c r="F221" s="183">
        <v>36694.496400000004</v>
      </c>
      <c r="G221" s="25">
        <v>40608.704700000002</v>
      </c>
      <c r="H221" s="25">
        <v>33778.204400000002</v>
      </c>
      <c r="I221" s="26">
        <v>9.2200000000000006</v>
      </c>
      <c r="J221" s="26">
        <v>17.8</v>
      </c>
      <c r="K221" s="26">
        <v>10.11</v>
      </c>
      <c r="L221" s="26">
        <v>182.45099999999999</v>
      </c>
      <c r="M221" s="11"/>
      <c r="N221" s="113"/>
      <c r="O221" s="12"/>
      <c r="P221" s="12"/>
      <c r="Q221" s="12"/>
      <c r="R221" s="12"/>
      <c r="S221" s="12"/>
      <c r="T221" s="12"/>
      <c r="U221" s="12"/>
    </row>
    <row r="222" spans="1:21" s="21" customFormat="1" ht="13.15" customHeight="1">
      <c r="A222" s="16" t="s">
        <v>434</v>
      </c>
      <c r="B222" s="17">
        <v>0.2676</v>
      </c>
      <c r="C222" s="18">
        <v>36235.921000000002</v>
      </c>
      <c r="D222" s="19">
        <v>25598.759099999999</v>
      </c>
      <c r="E222" s="19">
        <v>30952.675500000001</v>
      </c>
      <c r="F222" s="183">
        <v>41305.1728</v>
      </c>
      <c r="G222" s="19">
        <v>47985.371099999997</v>
      </c>
      <c r="H222" s="19">
        <v>36374.886100000003</v>
      </c>
      <c r="I222" s="20">
        <v>7.74</v>
      </c>
      <c r="J222" s="20">
        <v>18.66</v>
      </c>
      <c r="K222" s="20">
        <v>11.21</v>
      </c>
      <c r="L222" s="20">
        <v>174.66030000000001</v>
      </c>
      <c r="M222" s="11"/>
      <c r="N222" s="113"/>
      <c r="O222" s="12"/>
      <c r="P222" s="12"/>
      <c r="Q222" s="12"/>
      <c r="R222" s="12"/>
      <c r="S222" s="12"/>
      <c r="T222" s="12"/>
      <c r="U222" s="12"/>
    </row>
    <row r="223" spans="1:21" s="21" customFormat="1" ht="13.15" customHeight="1">
      <c r="A223" s="22" t="s">
        <v>689</v>
      </c>
      <c r="B223" s="23">
        <v>0.13159999999999999</v>
      </c>
      <c r="C223" s="24">
        <v>35081.331400000003</v>
      </c>
      <c r="D223" s="25">
        <v>24034.218799999999</v>
      </c>
      <c r="E223" s="25">
        <v>28534.75</v>
      </c>
      <c r="F223" s="183">
        <v>39087.187400000003</v>
      </c>
      <c r="G223" s="25">
        <v>44556.8053</v>
      </c>
      <c r="H223" s="25">
        <v>34469.408499999998</v>
      </c>
      <c r="I223" s="26">
        <v>8.27</v>
      </c>
      <c r="J223" s="26">
        <v>17.61</v>
      </c>
      <c r="K223" s="26">
        <v>10.98</v>
      </c>
      <c r="L223" s="26">
        <v>174.55350000000001</v>
      </c>
      <c r="M223" s="11"/>
      <c r="N223" s="113"/>
      <c r="O223" s="12"/>
      <c r="P223" s="12"/>
      <c r="Q223" s="12"/>
      <c r="R223" s="12"/>
      <c r="S223" s="12"/>
      <c r="T223" s="12"/>
      <c r="U223" s="12"/>
    </row>
    <row r="224" spans="1:21" s="21" customFormat="1" ht="13.15" customHeight="1">
      <c r="A224" s="22" t="s">
        <v>435</v>
      </c>
      <c r="B224" s="23">
        <v>8.5900000000000004E-2</v>
      </c>
      <c r="C224" s="24">
        <v>38560.224600000001</v>
      </c>
      <c r="D224" s="25">
        <v>31239.703600000001</v>
      </c>
      <c r="E224" s="25">
        <v>33322.837</v>
      </c>
      <c r="F224" s="183">
        <v>42153.042200000004</v>
      </c>
      <c r="G224" s="25">
        <v>47673.000899999999</v>
      </c>
      <c r="H224" s="25">
        <v>38440.481099999997</v>
      </c>
      <c r="I224" s="26">
        <v>6.78</v>
      </c>
      <c r="J224" s="26">
        <v>21.06</v>
      </c>
      <c r="K224" s="26">
        <v>12.05</v>
      </c>
      <c r="L224" s="26">
        <v>175.09960000000001</v>
      </c>
      <c r="M224" s="11"/>
      <c r="N224" s="113"/>
      <c r="O224" s="12"/>
      <c r="P224" s="12"/>
      <c r="Q224" s="12"/>
      <c r="R224" s="12"/>
      <c r="S224" s="12"/>
      <c r="T224" s="12"/>
      <c r="U224" s="12"/>
    </row>
    <row r="225" spans="1:21" s="21" customFormat="1" ht="13.15" customHeight="1">
      <c r="A225" s="16" t="s">
        <v>436</v>
      </c>
      <c r="B225" s="17">
        <v>0.52070000000000005</v>
      </c>
      <c r="C225" s="18">
        <v>33058.847800000003</v>
      </c>
      <c r="D225" s="19">
        <v>27757.6348</v>
      </c>
      <c r="E225" s="19">
        <v>30046.375400000001</v>
      </c>
      <c r="F225" s="183">
        <v>36264.707399999999</v>
      </c>
      <c r="G225" s="19">
        <v>40267.059300000001</v>
      </c>
      <c r="H225" s="19">
        <v>33665.586000000003</v>
      </c>
      <c r="I225" s="20">
        <v>7.76</v>
      </c>
      <c r="J225" s="20">
        <v>15.88</v>
      </c>
      <c r="K225" s="20">
        <v>10.93</v>
      </c>
      <c r="L225" s="20">
        <v>175.6651</v>
      </c>
      <c r="M225" s="11"/>
      <c r="N225" s="113"/>
      <c r="O225" s="12"/>
      <c r="P225" s="12"/>
      <c r="Q225" s="12"/>
      <c r="R225" s="12"/>
      <c r="S225" s="12"/>
      <c r="T225" s="12"/>
      <c r="U225" s="12"/>
    </row>
    <row r="226" spans="1:21" s="21" customFormat="1" ht="13.15" customHeight="1">
      <c r="A226" s="22" t="s">
        <v>437</v>
      </c>
      <c r="B226" s="23">
        <v>0.50409999999999999</v>
      </c>
      <c r="C226" s="24">
        <v>33167.333299999998</v>
      </c>
      <c r="D226" s="25">
        <v>27947.883300000001</v>
      </c>
      <c r="E226" s="25">
        <v>30308.430700000001</v>
      </c>
      <c r="F226" s="183">
        <v>36513.293400000002</v>
      </c>
      <c r="G226" s="25">
        <v>40291.255899999996</v>
      </c>
      <c r="H226" s="25">
        <v>33803.784800000001</v>
      </c>
      <c r="I226" s="26">
        <v>7.85</v>
      </c>
      <c r="J226" s="26">
        <v>15.87</v>
      </c>
      <c r="K226" s="26">
        <v>10.91</v>
      </c>
      <c r="L226" s="26">
        <v>175.8253</v>
      </c>
      <c r="M226" s="11"/>
      <c r="N226" s="113"/>
      <c r="O226" s="12"/>
      <c r="P226" s="12"/>
      <c r="Q226" s="12"/>
      <c r="R226" s="12"/>
      <c r="S226" s="12"/>
      <c r="T226" s="12"/>
      <c r="U226" s="12"/>
    </row>
    <row r="227" spans="1:21" s="21" customFormat="1" ht="13.15" customHeight="1">
      <c r="A227" s="16" t="s">
        <v>439</v>
      </c>
      <c r="B227" s="17">
        <v>9.6100000000000005E-2</v>
      </c>
      <c r="C227" s="18">
        <v>34050.5959</v>
      </c>
      <c r="D227" s="19">
        <v>27371.89</v>
      </c>
      <c r="E227" s="19">
        <v>31616.743699999999</v>
      </c>
      <c r="F227" s="183">
        <v>37537.1</v>
      </c>
      <c r="G227" s="19">
        <v>42192.474000000002</v>
      </c>
      <c r="H227" s="19">
        <v>34809.994200000001</v>
      </c>
      <c r="I227" s="20">
        <v>8.0399999999999991</v>
      </c>
      <c r="J227" s="20">
        <v>16.7</v>
      </c>
      <c r="K227" s="20">
        <v>11.32</v>
      </c>
      <c r="L227" s="20">
        <v>176.0274</v>
      </c>
      <c r="M227" s="11"/>
      <c r="N227" s="113"/>
      <c r="O227" s="12"/>
      <c r="P227" s="12"/>
      <c r="Q227" s="12"/>
      <c r="R227" s="12"/>
      <c r="S227" s="12"/>
      <c r="T227" s="12"/>
      <c r="U227" s="12"/>
    </row>
    <row r="228" spans="1:21" s="21" customFormat="1" ht="13.15" customHeight="1">
      <c r="A228" s="22" t="s">
        <v>690</v>
      </c>
      <c r="B228" s="23">
        <v>5.8900000000000001E-2</v>
      </c>
      <c r="C228" s="24">
        <v>33222.396800000002</v>
      </c>
      <c r="D228" s="25">
        <v>25644.425299999999</v>
      </c>
      <c r="E228" s="25">
        <v>30106.791799999999</v>
      </c>
      <c r="F228" s="183">
        <v>37305.939599999998</v>
      </c>
      <c r="G228" s="25">
        <v>43875.788399999998</v>
      </c>
      <c r="H228" s="25">
        <v>34114.259400000003</v>
      </c>
      <c r="I228" s="26">
        <v>6.37</v>
      </c>
      <c r="J228" s="26">
        <v>16.13</v>
      </c>
      <c r="K228" s="26">
        <v>11.79</v>
      </c>
      <c r="L228" s="26">
        <v>176.4992</v>
      </c>
      <c r="M228" s="11"/>
      <c r="N228" s="113"/>
      <c r="O228" s="12"/>
      <c r="P228" s="12"/>
      <c r="Q228" s="12"/>
      <c r="R228" s="12"/>
      <c r="S228" s="12"/>
      <c r="T228" s="12"/>
      <c r="U228" s="12"/>
    </row>
    <row r="229" spans="1:21" s="21" customFormat="1" ht="13.15" customHeight="1">
      <c r="A229" s="16" t="s">
        <v>440</v>
      </c>
      <c r="B229" s="17">
        <v>0.85319999999999996</v>
      </c>
      <c r="C229" s="18">
        <v>32393.7641</v>
      </c>
      <c r="D229" s="19">
        <v>26980.083299999998</v>
      </c>
      <c r="E229" s="19">
        <v>29132.583299999998</v>
      </c>
      <c r="F229" s="183">
        <v>36965.600299999998</v>
      </c>
      <c r="G229" s="19">
        <v>42008.207000000002</v>
      </c>
      <c r="H229" s="19">
        <v>33782.561900000001</v>
      </c>
      <c r="I229" s="20">
        <v>7.92</v>
      </c>
      <c r="J229" s="20">
        <v>15.71</v>
      </c>
      <c r="K229" s="20">
        <v>10.43</v>
      </c>
      <c r="L229" s="20">
        <v>176.1326</v>
      </c>
      <c r="M229" s="11"/>
      <c r="N229" s="113"/>
      <c r="O229" s="12"/>
      <c r="P229" s="12"/>
      <c r="Q229" s="12"/>
      <c r="R229" s="12"/>
      <c r="S229" s="12"/>
      <c r="T229" s="12"/>
      <c r="U229" s="12"/>
    </row>
    <row r="230" spans="1:21" s="21" customFormat="1" ht="13.15" customHeight="1">
      <c r="A230" s="22" t="s">
        <v>691</v>
      </c>
      <c r="B230" s="23">
        <v>0.27089999999999997</v>
      </c>
      <c r="C230" s="24">
        <v>33464.975200000001</v>
      </c>
      <c r="D230" s="25">
        <v>26848.655900000002</v>
      </c>
      <c r="E230" s="25">
        <v>29763.5</v>
      </c>
      <c r="F230" s="183">
        <v>36758.756099999999</v>
      </c>
      <c r="G230" s="25">
        <v>40943.484199999999</v>
      </c>
      <c r="H230" s="25">
        <v>33693.183299999997</v>
      </c>
      <c r="I230" s="26">
        <v>7.99</v>
      </c>
      <c r="J230" s="26">
        <v>16.32</v>
      </c>
      <c r="K230" s="26">
        <v>10.9</v>
      </c>
      <c r="L230" s="26">
        <v>174.88409999999999</v>
      </c>
      <c r="M230" s="11"/>
      <c r="N230" s="113"/>
      <c r="O230" s="12"/>
      <c r="P230" s="12"/>
      <c r="Q230" s="12"/>
      <c r="R230" s="12"/>
      <c r="S230" s="12"/>
      <c r="T230" s="12"/>
      <c r="U230" s="12"/>
    </row>
    <row r="231" spans="1:21" s="21" customFormat="1" ht="13.15" customHeight="1">
      <c r="A231" s="22" t="s">
        <v>441</v>
      </c>
      <c r="B231" s="23">
        <v>0.32300000000000001</v>
      </c>
      <c r="C231" s="24">
        <v>30672.9342</v>
      </c>
      <c r="D231" s="25">
        <v>26477.833299999998</v>
      </c>
      <c r="E231" s="25">
        <v>28447.360400000001</v>
      </c>
      <c r="F231" s="183">
        <v>33718.427100000001</v>
      </c>
      <c r="G231" s="25">
        <v>37478.024700000002</v>
      </c>
      <c r="H231" s="25">
        <v>31618.958999999999</v>
      </c>
      <c r="I231" s="26">
        <v>7.79</v>
      </c>
      <c r="J231" s="26">
        <v>13.15</v>
      </c>
      <c r="K231" s="26">
        <v>10.210000000000001</v>
      </c>
      <c r="L231" s="26">
        <v>174.75630000000001</v>
      </c>
      <c r="M231" s="11"/>
      <c r="N231" s="113"/>
      <c r="O231" s="12"/>
      <c r="P231" s="12"/>
      <c r="Q231" s="12"/>
      <c r="R231" s="12"/>
      <c r="S231" s="12"/>
      <c r="T231" s="12"/>
      <c r="U231" s="12"/>
    </row>
    <row r="232" spans="1:21" s="21" customFormat="1" ht="13.15" customHeight="1">
      <c r="A232" s="22" t="s">
        <v>442</v>
      </c>
      <c r="B232" s="23">
        <v>0.21429999999999999</v>
      </c>
      <c r="C232" s="24">
        <v>36128.624199999998</v>
      </c>
      <c r="D232" s="25">
        <v>28597.833299999998</v>
      </c>
      <c r="E232" s="25">
        <v>30932.583299999998</v>
      </c>
      <c r="F232" s="183">
        <v>41764.792000000001</v>
      </c>
      <c r="G232" s="25">
        <v>49355.839500000002</v>
      </c>
      <c r="H232" s="25">
        <v>37298.957300000002</v>
      </c>
      <c r="I232" s="26">
        <v>7.98</v>
      </c>
      <c r="J232" s="26">
        <v>18.260000000000002</v>
      </c>
      <c r="K232" s="26">
        <v>10.08</v>
      </c>
      <c r="L232" s="26">
        <v>179.1849</v>
      </c>
      <c r="M232" s="11"/>
      <c r="N232" s="113"/>
      <c r="O232" s="12"/>
      <c r="P232" s="12"/>
      <c r="Q232" s="12"/>
      <c r="R232" s="12"/>
      <c r="S232" s="12"/>
      <c r="T232" s="12"/>
      <c r="U232" s="12"/>
    </row>
    <row r="233" spans="1:21" s="21" customFormat="1" ht="13.15" customHeight="1">
      <c r="A233" s="16" t="s">
        <v>444</v>
      </c>
      <c r="B233" s="17">
        <v>0.45789999999999997</v>
      </c>
      <c r="C233" s="18">
        <v>34833.710899999998</v>
      </c>
      <c r="D233" s="19">
        <v>29262.121599999999</v>
      </c>
      <c r="E233" s="19">
        <v>31341.640899999999</v>
      </c>
      <c r="F233" s="183">
        <v>39664.4594</v>
      </c>
      <c r="G233" s="19">
        <v>45284.231099999997</v>
      </c>
      <c r="H233" s="19">
        <v>36081.604099999997</v>
      </c>
      <c r="I233" s="20">
        <v>7.6</v>
      </c>
      <c r="J233" s="20">
        <v>17.989999999999998</v>
      </c>
      <c r="K233" s="20">
        <v>10.5</v>
      </c>
      <c r="L233" s="20">
        <v>177.3021</v>
      </c>
      <c r="M233" s="11"/>
      <c r="N233" s="113"/>
      <c r="O233" s="12"/>
      <c r="P233" s="12"/>
      <c r="Q233" s="12"/>
      <c r="R233" s="12"/>
      <c r="S233" s="12"/>
      <c r="T233" s="12"/>
      <c r="U233" s="12"/>
    </row>
    <row r="234" spans="1:21" s="21" customFormat="1" ht="13.15" customHeight="1">
      <c r="A234" s="22" t="s">
        <v>692</v>
      </c>
      <c r="B234" s="23">
        <v>0.19270000000000001</v>
      </c>
      <c r="C234" s="24">
        <v>33634.797400000003</v>
      </c>
      <c r="D234" s="25">
        <v>29449.437999999998</v>
      </c>
      <c r="E234" s="25">
        <v>31099.194899999999</v>
      </c>
      <c r="F234" s="183">
        <v>37278.3318</v>
      </c>
      <c r="G234" s="25">
        <v>43466.6342</v>
      </c>
      <c r="H234" s="25">
        <v>34940.328800000003</v>
      </c>
      <c r="I234" s="26">
        <v>6.46</v>
      </c>
      <c r="J234" s="26">
        <v>17.55</v>
      </c>
      <c r="K234" s="26">
        <v>10.5</v>
      </c>
      <c r="L234" s="26">
        <v>176.05629999999999</v>
      </c>
      <c r="M234" s="11"/>
      <c r="N234" s="113"/>
      <c r="O234" s="12"/>
      <c r="P234" s="12"/>
      <c r="Q234" s="12"/>
      <c r="R234" s="12"/>
      <c r="S234" s="12"/>
      <c r="T234" s="12"/>
      <c r="U234" s="12"/>
    </row>
    <row r="235" spans="1:21" s="21" customFormat="1" ht="13.15" customHeight="1">
      <c r="A235" s="22" t="s">
        <v>445</v>
      </c>
      <c r="B235" s="23">
        <v>0.12559999999999999</v>
      </c>
      <c r="C235" s="24">
        <v>34999.352200000001</v>
      </c>
      <c r="D235" s="25">
        <v>29076.978999999999</v>
      </c>
      <c r="E235" s="25">
        <v>32167.723699999999</v>
      </c>
      <c r="F235" s="183">
        <v>40430.767</v>
      </c>
      <c r="G235" s="25">
        <v>49425.949800000002</v>
      </c>
      <c r="H235" s="25">
        <v>37107.762300000002</v>
      </c>
      <c r="I235" s="26">
        <v>7.59</v>
      </c>
      <c r="J235" s="26">
        <v>19.86</v>
      </c>
      <c r="K235" s="26">
        <v>10.36</v>
      </c>
      <c r="L235" s="26">
        <v>178.542</v>
      </c>
      <c r="M235" s="11"/>
      <c r="N235" s="113"/>
      <c r="O235" s="12"/>
      <c r="P235" s="12"/>
      <c r="Q235" s="12"/>
      <c r="R235" s="12"/>
      <c r="S235" s="12"/>
      <c r="T235" s="12"/>
      <c r="U235" s="12"/>
    </row>
    <row r="236" spans="1:21" s="21" customFormat="1" ht="13.15" customHeight="1">
      <c r="A236" s="22" t="s">
        <v>693</v>
      </c>
      <c r="B236" s="23">
        <v>7.9299999999999995E-2</v>
      </c>
      <c r="C236" s="24">
        <v>37450.001900000003</v>
      </c>
      <c r="D236" s="25">
        <v>29751.583299999998</v>
      </c>
      <c r="E236" s="25">
        <v>32973.083299999998</v>
      </c>
      <c r="F236" s="183">
        <v>42020.160300000003</v>
      </c>
      <c r="G236" s="25">
        <v>48279.933199999999</v>
      </c>
      <c r="H236" s="25">
        <v>37879.075799999999</v>
      </c>
      <c r="I236" s="26">
        <v>8.52</v>
      </c>
      <c r="J236" s="26">
        <v>18.47</v>
      </c>
      <c r="K236" s="26">
        <v>10.66</v>
      </c>
      <c r="L236" s="26">
        <v>179.13679999999999</v>
      </c>
      <c r="M236" s="11"/>
      <c r="N236" s="113"/>
      <c r="O236" s="12"/>
      <c r="P236" s="12"/>
      <c r="Q236" s="12"/>
      <c r="R236" s="12"/>
      <c r="S236" s="12"/>
      <c r="T236" s="12"/>
      <c r="U236" s="12"/>
    </row>
    <row r="237" spans="1:21" s="21" customFormat="1" ht="13.15" customHeight="1">
      <c r="A237" s="22" t="s">
        <v>694</v>
      </c>
      <c r="B237" s="23">
        <v>3.9E-2</v>
      </c>
      <c r="C237" s="24">
        <v>35432.736100000002</v>
      </c>
      <c r="D237" s="25">
        <v>29585.9532</v>
      </c>
      <c r="E237" s="25">
        <v>31161.481400000001</v>
      </c>
      <c r="F237" s="183">
        <v>39916.873699999996</v>
      </c>
      <c r="G237" s="25">
        <v>42577.492700000003</v>
      </c>
      <c r="H237" s="25">
        <v>35913.563900000001</v>
      </c>
      <c r="I237" s="26">
        <v>8.44</v>
      </c>
      <c r="J237" s="26">
        <v>17.739999999999998</v>
      </c>
      <c r="K237" s="26">
        <v>10.65</v>
      </c>
      <c r="L237" s="26">
        <v>177.60239999999999</v>
      </c>
      <c r="M237" s="11"/>
      <c r="N237" s="113"/>
      <c r="O237" s="12"/>
      <c r="P237" s="12"/>
      <c r="Q237" s="12"/>
      <c r="R237" s="12"/>
      <c r="S237" s="12"/>
      <c r="T237" s="12"/>
      <c r="U237" s="12"/>
    </row>
    <row r="238" spans="1:21" s="21" customFormat="1" ht="13.15" customHeight="1">
      <c r="A238" s="16" t="s">
        <v>447</v>
      </c>
      <c r="B238" s="17">
        <v>0.1162</v>
      </c>
      <c r="C238" s="18">
        <v>32631.0262</v>
      </c>
      <c r="D238" s="19">
        <v>27844.833299999998</v>
      </c>
      <c r="E238" s="19">
        <v>29498.911899999999</v>
      </c>
      <c r="F238" s="183">
        <v>35608.071499999998</v>
      </c>
      <c r="G238" s="19">
        <v>40419.366099999999</v>
      </c>
      <c r="H238" s="19">
        <v>33522.999100000001</v>
      </c>
      <c r="I238" s="20">
        <v>6.83</v>
      </c>
      <c r="J238" s="20">
        <v>15.38</v>
      </c>
      <c r="K238" s="20">
        <v>10.41</v>
      </c>
      <c r="L238" s="20">
        <v>176.75399999999999</v>
      </c>
      <c r="M238" s="11"/>
      <c r="N238" s="113"/>
      <c r="O238" s="12"/>
      <c r="P238" s="12"/>
      <c r="Q238" s="12"/>
      <c r="R238" s="12"/>
      <c r="S238" s="12"/>
      <c r="T238" s="12"/>
      <c r="U238" s="12"/>
    </row>
    <row r="239" spans="1:21" s="21" customFormat="1" ht="13.15" customHeight="1">
      <c r="A239" s="22" t="s">
        <v>695</v>
      </c>
      <c r="B239" s="23">
        <v>0.10150000000000001</v>
      </c>
      <c r="C239" s="24">
        <v>32633.898399999998</v>
      </c>
      <c r="D239" s="25">
        <v>27844.833299999998</v>
      </c>
      <c r="E239" s="25">
        <v>29550.583299999998</v>
      </c>
      <c r="F239" s="183">
        <v>35749.066800000001</v>
      </c>
      <c r="G239" s="25">
        <v>40419.366099999999</v>
      </c>
      <c r="H239" s="25">
        <v>33678.754000000001</v>
      </c>
      <c r="I239" s="26">
        <v>7.1</v>
      </c>
      <c r="J239" s="26">
        <v>15.22</v>
      </c>
      <c r="K239" s="26">
        <v>10.45</v>
      </c>
      <c r="L239" s="26">
        <v>176.8965</v>
      </c>
      <c r="M239" s="11"/>
      <c r="N239" s="113"/>
      <c r="O239" s="12"/>
      <c r="P239" s="12"/>
      <c r="Q239" s="12"/>
      <c r="R239" s="12"/>
      <c r="S239" s="12"/>
      <c r="T239" s="12"/>
      <c r="U239" s="12"/>
    </row>
    <row r="240" spans="1:21" s="21" customFormat="1" ht="13.15" customHeight="1">
      <c r="A240" s="16" t="s">
        <v>458</v>
      </c>
      <c r="B240" s="17">
        <v>2.0834000000000001</v>
      </c>
      <c r="C240" s="18">
        <v>33880.753900000003</v>
      </c>
      <c r="D240" s="19">
        <v>26812.672999999999</v>
      </c>
      <c r="E240" s="19">
        <v>30102.964400000001</v>
      </c>
      <c r="F240" s="183">
        <v>38535.006500000003</v>
      </c>
      <c r="G240" s="19">
        <v>43346.2088</v>
      </c>
      <c r="H240" s="19">
        <v>34710.804700000001</v>
      </c>
      <c r="I240" s="20">
        <v>9.09</v>
      </c>
      <c r="J240" s="20">
        <v>16.399999999999999</v>
      </c>
      <c r="K240" s="20">
        <v>10.33</v>
      </c>
      <c r="L240" s="20">
        <v>175.66079999999999</v>
      </c>
      <c r="M240" s="11"/>
      <c r="N240" s="113"/>
      <c r="O240" s="12"/>
      <c r="P240" s="12"/>
      <c r="Q240" s="12"/>
      <c r="R240" s="12"/>
      <c r="S240" s="12"/>
      <c r="T240" s="12"/>
      <c r="U240" s="12"/>
    </row>
    <row r="241" spans="1:21" s="21" customFormat="1" ht="13.15" customHeight="1">
      <c r="A241" s="22" t="s">
        <v>460</v>
      </c>
      <c r="B241" s="23">
        <v>9.2600000000000002E-2</v>
      </c>
      <c r="C241" s="24">
        <v>33977.2886</v>
      </c>
      <c r="D241" s="25">
        <v>28874</v>
      </c>
      <c r="E241" s="25">
        <v>30233.485700000001</v>
      </c>
      <c r="F241" s="183">
        <v>36838.813699999999</v>
      </c>
      <c r="G241" s="25">
        <v>43993.584999999999</v>
      </c>
      <c r="H241" s="25">
        <v>34629.844799999999</v>
      </c>
      <c r="I241" s="26">
        <v>6.75</v>
      </c>
      <c r="J241" s="26">
        <v>16.96</v>
      </c>
      <c r="K241" s="26">
        <v>11.22</v>
      </c>
      <c r="L241" s="26">
        <v>175.74709999999999</v>
      </c>
      <c r="M241" s="11"/>
      <c r="N241" s="113"/>
      <c r="O241" s="12"/>
      <c r="P241" s="12"/>
      <c r="Q241" s="12"/>
      <c r="R241" s="12"/>
      <c r="S241" s="12"/>
      <c r="T241" s="12"/>
      <c r="U241" s="12"/>
    </row>
    <row r="242" spans="1:21" s="21" customFormat="1" ht="13.15" customHeight="1">
      <c r="A242" s="22" t="s">
        <v>461</v>
      </c>
      <c r="B242" s="23">
        <v>1.9448000000000001</v>
      </c>
      <c r="C242" s="24">
        <v>33828.407500000001</v>
      </c>
      <c r="D242" s="25">
        <v>26728.540099999998</v>
      </c>
      <c r="E242" s="25">
        <v>30039.5</v>
      </c>
      <c r="F242" s="183">
        <v>38597.249199999998</v>
      </c>
      <c r="G242" s="25">
        <v>43352.186900000001</v>
      </c>
      <c r="H242" s="25">
        <v>34698.442799999997</v>
      </c>
      <c r="I242" s="26">
        <v>9.2799999999999994</v>
      </c>
      <c r="J242" s="26">
        <v>16.38</v>
      </c>
      <c r="K242" s="26">
        <v>10.29</v>
      </c>
      <c r="L242" s="26">
        <v>175.68440000000001</v>
      </c>
      <c r="M242" s="11"/>
      <c r="N242" s="113"/>
      <c r="O242" s="12"/>
      <c r="P242" s="12"/>
      <c r="Q242" s="12"/>
      <c r="R242" s="12"/>
      <c r="S242" s="12"/>
      <c r="T242" s="12"/>
      <c r="U242" s="12"/>
    </row>
    <row r="243" spans="1:21" s="21" customFormat="1" ht="13.15" customHeight="1">
      <c r="A243" s="16" t="s">
        <v>468</v>
      </c>
      <c r="B243" s="17">
        <v>0.57750000000000001</v>
      </c>
      <c r="C243" s="18">
        <v>35175.228999999999</v>
      </c>
      <c r="D243" s="19">
        <v>28923.25</v>
      </c>
      <c r="E243" s="19">
        <v>31486.833299999998</v>
      </c>
      <c r="F243" s="183">
        <v>40110.990100000003</v>
      </c>
      <c r="G243" s="19">
        <v>44887.238799999999</v>
      </c>
      <c r="H243" s="19">
        <v>36284.267500000002</v>
      </c>
      <c r="I243" s="20">
        <v>7.21</v>
      </c>
      <c r="J243" s="20">
        <v>18.04</v>
      </c>
      <c r="K243" s="20">
        <v>11.15</v>
      </c>
      <c r="L243" s="20">
        <v>174.9222</v>
      </c>
      <c r="M243" s="11"/>
      <c r="N243" s="113"/>
      <c r="O243" s="12"/>
      <c r="P243" s="12"/>
      <c r="Q243" s="12"/>
      <c r="R243" s="12"/>
      <c r="S243" s="12"/>
      <c r="T243" s="12"/>
      <c r="U243" s="12"/>
    </row>
    <row r="244" spans="1:21" s="21" customFormat="1" ht="13.15" customHeight="1">
      <c r="A244" s="22" t="s">
        <v>469</v>
      </c>
      <c r="B244" s="23">
        <v>0.217</v>
      </c>
      <c r="C244" s="24">
        <v>31584.585899999998</v>
      </c>
      <c r="D244" s="25">
        <v>27255.083299999998</v>
      </c>
      <c r="E244" s="25">
        <v>29524.333299999998</v>
      </c>
      <c r="F244" s="183">
        <v>35492.597000000002</v>
      </c>
      <c r="G244" s="25">
        <v>43563.778599999998</v>
      </c>
      <c r="H244" s="25">
        <v>33375.071799999998</v>
      </c>
      <c r="I244" s="26">
        <v>4.3899999999999997</v>
      </c>
      <c r="J244" s="26">
        <v>15.21</v>
      </c>
      <c r="K244" s="26">
        <v>10.61</v>
      </c>
      <c r="L244" s="26">
        <v>175.62309999999999</v>
      </c>
      <c r="M244" s="11"/>
      <c r="N244" s="113"/>
      <c r="O244" s="12"/>
      <c r="P244" s="12"/>
      <c r="Q244" s="12"/>
      <c r="R244" s="12"/>
      <c r="S244" s="12"/>
      <c r="T244" s="12"/>
      <c r="U244" s="12"/>
    </row>
    <row r="245" spans="1:21" s="21" customFormat="1" ht="13.15" customHeight="1">
      <c r="A245" s="22" t="s">
        <v>470</v>
      </c>
      <c r="B245" s="23">
        <v>0.24929999999999999</v>
      </c>
      <c r="C245" s="24">
        <v>37827.523399999998</v>
      </c>
      <c r="D245" s="25">
        <v>31759.583299999998</v>
      </c>
      <c r="E245" s="25">
        <v>34355.123299999999</v>
      </c>
      <c r="F245" s="183">
        <v>41471.5507</v>
      </c>
      <c r="G245" s="25">
        <v>44714.628499999999</v>
      </c>
      <c r="H245" s="25">
        <v>38354.417099999999</v>
      </c>
      <c r="I245" s="26">
        <v>8.65</v>
      </c>
      <c r="J245" s="26">
        <v>20.53</v>
      </c>
      <c r="K245" s="26">
        <v>11.35</v>
      </c>
      <c r="L245" s="26">
        <v>174.02119999999999</v>
      </c>
      <c r="M245" s="11"/>
      <c r="N245" s="113"/>
      <c r="O245" s="12"/>
      <c r="P245" s="12"/>
      <c r="Q245" s="12"/>
      <c r="R245" s="12"/>
      <c r="S245" s="12"/>
      <c r="T245" s="12"/>
      <c r="U245" s="12"/>
    </row>
    <row r="246" spans="1:21" s="21" customFormat="1" ht="13.15" customHeight="1">
      <c r="A246" s="16" t="s">
        <v>472</v>
      </c>
      <c r="B246" s="17">
        <v>0.17649999999999999</v>
      </c>
      <c r="C246" s="18">
        <v>34944.183599999997</v>
      </c>
      <c r="D246" s="19">
        <v>27910.6666</v>
      </c>
      <c r="E246" s="19">
        <v>31137.867999999999</v>
      </c>
      <c r="F246" s="183">
        <v>38885.095200000003</v>
      </c>
      <c r="G246" s="19">
        <v>45037.951399999998</v>
      </c>
      <c r="H246" s="19">
        <v>35736.535000000003</v>
      </c>
      <c r="I246" s="20">
        <v>8.1300000000000008</v>
      </c>
      <c r="J246" s="20">
        <v>18.14</v>
      </c>
      <c r="K246" s="20">
        <v>10.69</v>
      </c>
      <c r="L246" s="20">
        <v>176.53030000000001</v>
      </c>
      <c r="M246" s="11"/>
      <c r="N246" s="113"/>
      <c r="O246" s="12"/>
      <c r="P246" s="12"/>
      <c r="Q246" s="12"/>
      <c r="R246" s="12"/>
      <c r="S246" s="12"/>
      <c r="T246" s="12"/>
      <c r="U246" s="12"/>
    </row>
    <row r="247" spans="1:21" s="21" customFormat="1" ht="13.15" customHeight="1">
      <c r="A247" s="22" t="s">
        <v>474</v>
      </c>
      <c r="B247" s="23">
        <v>4.4999999999999998E-2</v>
      </c>
      <c r="C247" s="24">
        <v>32942.317300000002</v>
      </c>
      <c r="D247" s="25">
        <v>26620.1041</v>
      </c>
      <c r="E247" s="25">
        <v>29859.5</v>
      </c>
      <c r="F247" s="183">
        <v>35786.311099999999</v>
      </c>
      <c r="G247" s="25">
        <v>37554.983500000002</v>
      </c>
      <c r="H247" s="25">
        <v>32476.259300000002</v>
      </c>
      <c r="I247" s="26">
        <v>7.33</v>
      </c>
      <c r="J247" s="26">
        <v>15.46</v>
      </c>
      <c r="K247" s="26">
        <v>11.8</v>
      </c>
      <c r="L247" s="26">
        <v>176.5549</v>
      </c>
      <c r="M247" s="11"/>
      <c r="N247" s="113"/>
      <c r="O247" s="12"/>
      <c r="P247" s="12"/>
      <c r="Q247" s="12"/>
      <c r="R247" s="12"/>
      <c r="S247" s="12"/>
      <c r="T247" s="12"/>
      <c r="U247" s="12"/>
    </row>
    <row r="248" spans="1:21" s="21" customFormat="1" ht="13.15" customHeight="1">
      <c r="A248" s="16" t="s">
        <v>476</v>
      </c>
      <c r="B248" s="17">
        <v>5.9900000000000002E-2</v>
      </c>
      <c r="C248" s="18">
        <v>38688.03</v>
      </c>
      <c r="D248" s="19">
        <v>31828.75</v>
      </c>
      <c r="E248" s="19">
        <v>34173.218999999997</v>
      </c>
      <c r="F248" s="183">
        <v>44740.163500000002</v>
      </c>
      <c r="G248" s="19">
        <v>55077.0118</v>
      </c>
      <c r="H248" s="19">
        <v>40588.481</v>
      </c>
      <c r="I248" s="20">
        <v>7.74</v>
      </c>
      <c r="J248" s="20">
        <v>21.06</v>
      </c>
      <c r="K248" s="20">
        <v>11.03</v>
      </c>
      <c r="L248" s="20">
        <v>179.88980000000001</v>
      </c>
      <c r="M248" s="11"/>
      <c r="N248" s="113"/>
      <c r="O248" s="12"/>
      <c r="P248" s="12"/>
      <c r="Q248" s="12"/>
      <c r="R248" s="12"/>
      <c r="S248" s="12"/>
      <c r="T248" s="12"/>
      <c r="U248" s="12"/>
    </row>
    <row r="249" spans="1:21" s="21" customFormat="1" ht="13.15" customHeight="1">
      <c r="A249" s="22" t="s">
        <v>696</v>
      </c>
      <c r="B249" s="23">
        <v>3.7499999999999999E-2</v>
      </c>
      <c r="C249" s="24">
        <v>39948.3799</v>
      </c>
      <c r="D249" s="25">
        <v>31873.4166</v>
      </c>
      <c r="E249" s="25">
        <v>34174.738499999999</v>
      </c>
      <c r="F249" s="183">
        <v>49771.075799999999</v>
      </c>
      <c r="G249" s="25">
        <v>56596.471599999997</v>
      </c>
      <c r="H249" s="25">
        <v>41939.127200000003</v>
      </c>
      <c r="I249" s="26">
        <v>6.2</v>
      </c>
      <c r="J249" s="26">
        <v>22.99</v>
      </c>
      <c r="K249" s="26">
        <v>10.41</v>
      </c>
      <c r="L249" s="26">
        <v>182.16890000000001</v>
      </c>
      <c r="M249" s="11"/>
      <c r="N249" s="113"/>
      <c r="O249" s="12"/>
      <c r="P249" s="12"/>
      <c r="Q249" s="12"/>
      <c r="R249" s="12"/>
      <c r="S249" s="12"/>
      <c r="T249" s="12"/>
      <c r="U249" s="12"/>
    </row>
    <row r="250" spans="1:21" s="21" customFormat="1" ht="13.15" customHeight="1">
      <c r="A250" s="16" t="s">
        <v>697</v>
      </c>
      <c r="B250" s="17">
        <v>5.5399999999999998E-2</v>
      </c>
      <c r="C250" s="18">
        <v>34326.123800000001</v>
      </c>
      <c r="D250" s="19">
        <v>29091.287700000001</v>
      </c>
      <c r="E250" s="19">
        <v>30765.166000000001</v>
      </c>
      <c r="F250" s="183">
        <v>37552.1996</v>
      </c>
      <c r="G250" s="19">
        <v>40086.391900000002</v>
      </c>
      <c r="H250" s="19">
        <v>34116.294699999999</v>
      </c>
      <c r="I250" s="20">
        <v>7.19</v>
      </c>
      <c r="J250" s="20">
        <v>10.02</v>
      </c>
      <c r="K250" s="20">
        <v>9.32</v>
      </c>
      <c r="L250" s="20">
        <v>175.12690000000001</v>
      </c>
      <c r="M250" s="11"/>
      <c r="N250" s="113"/>
      <c r="O250" s="12"/>
      <c r="P250" s="12"/>
      <c r="Q250" s="12"/>
      <c r="R250" s="12"/>
      <c r="S250" s="12"/>
      <c r="T250" s="12"/>
      <c r="U250" s="12"/>
    </row>
    <row r="251" spans="1:21" s="21" customFormat="1" ht="13.15" customHeight="1">
      <c r="A251" s="22" t="s">
        <v>698</v>
      </c>
      <c r="B251" s="23">
        <v>5.33E-2</v>
      </c>
      <c r="C251" s="24">
        <v>34326.123800000001</v>
      </c>
      <c r="D251" s="25">
        <v>29157.531500000001</v>
      </c>
      <c r="E251" s="25">
        <v>31029.820299999999</v>
      </c>
      <c r="F251" s="183">
        <v>37552.1996</v>
      </c>
      <c r="G251" s="25">
        <v>39933.094899999996</v>
      </c>
      <c r="H251" s="25">
        <v>34043.146000000001</v>
      </c>
      <c r="I251" s="26">
        <v>7.27</v>
      </c>
      <c r="J251" s="26">
        <v>9.5500000000000007</v>
      </c>
      <c r="K251" s="26">
        <v>9.4600000000000009</v>
      </c>
      <c r="L251" s="26">
        <v>174.68450000000001</v>
      </c>
      <c r="M251" s="11"/>
      <c r="N251" s="113"/>
      <c r="O251" s="12"/>
      <c r="P251" s="12"/>
      <c r="Q251" s="12"/>
      <c r="R251" s="12"/>
      <c r="S251" s="12"/>
      <c r="T251" s="12"/>
      <c r="U251" s="12"/>
    </row>
    <row r="252" spans="1:21" s="21" customFormat="1" ht="13.15" customHeight="1">
      <c r="A252" s="16" t="s">
        <v>699</v>
      </c>
      <c r="B252" s="17">
        <v>7.8799999999999995E-2</v>
      </c>
      <c r="C252" s="18">
        <v>34142.162400000001</v>
      </c>
      <c r="D252" s="19">
        <v>29579.682400000002</v>
      </c>
      <c r="E252" s="19">
        <v>31712.6103</v>
      </c>
      <c r="F252" s="183">
        <v>36855.5213</v>
      </c>
      <c r="G252" s="19">
        <v>40865.481</v>
      </c>
      <c r="H252" s="19">
        <v>34817.775699999998</v>
      </c>
      <c r="I252" s="20">
        <v>5.39</v>
      </c>
      <c r="J252" s="20">
        <v>10.93</v>
      </c>
      <c r="K252" s="20">
        <v>10.65</v>
      </c>
      <c r="L252" s="20">
        <v>174.4194</v>
      </c>
      <c r="M252" s="11"/>
      <c r="N252" s="113"/>
      <c r="O252" s="12"/>
      <c r="P252" s="12"/>
      <c r="Q252" s="12"/>
      <c r="R252" s="12"/>
      <c r="S252" s="12"/>
      <c r="T252" s="12"/>
      <c r="U252" s="12"/>
    </row>
    <row r="253" spans="1:21" s="21" customFormat="1" ht="13.15" customHeight="1">
      <c r="A253" s="22" t="s">
        <v>700</v>
      </c>
      <c r="B253" s="23">
        <v>4.8000000000000001E-2</v>
      </c>
      <c r="C253" s="24">
        <v>34078.820299999999</v>
      </c>
      <c r="D253" s="25">
        <v>29485.478299999999</v>
      </c>
      <c r="E253" s="25">
        <v>31712.6103</v>
      </c>
      <c r="F253" s="183">
        <v>36874.503599999996</v>
      </c>
      <c r="G253" s="25">
        <v>40974.475299999998</v>
      </c>
      <c r="H253" s="25">
        <v>34845.835700000003</v>
      </c>
      <c r="I253" s="26">
        <v>5.67</v>
      </c>
      <c r="J253" s="26">
        <v>10.91</v>
      </c>
      <c r="K253" s="26">
        <v>11.15</v>
      </c>
      <c r="L253" s="26">
        <v>174.63069999999999</v>
      </c>
      <c r="M253" s="11"/>
      <c r="N253" s="113"/>
      <c r="O253" s="12"/>
      <c r="P253" s="12"/>
      <c r="Q253" s="12"/>
      <c r="R253" s="12"/>
      <c r="S253" s="12"/>
      <c r="T253" s="12"/>
      <c r="U253" s="12"/>
    </row>
    <row r="254" spans="1:21" s="21" customFormat="1" ht="13.15" customHeight="1">
      <c r="A254" s="16" t="s">
        <v>701</v>
      </c>
      <c r="B254" s="17">
        <v>4.2799999999999998E-2</v>
      </c>
      <c r="C254" s="18">
        <v>30734.106899999999</v>
      </c>
      <c r="D254" s="19">
        <v>25037.4879</v>
      </c>
      <c r="E254" s="19">
        <v>27028.75</v>
      </c>
      <c r="F254" s="183">
        <v>34360.080399999999</v>
      </c>
      <c r="G254" s="19">
        <v>40122.921799999996</v>
      </c>
      <c r="H254" s="19">
        <v>31980.5926</v>
      </c>
      <c r="I254" s="20">
        <v>9.2899999999999991</v>
      </c>
      <c r="J254" s="20">
        <v>9.27</v>
      </c>
      <c r="K254" s="20">
        <v>11.61</v>
      </c>
      <c r="L254" s="20">
        <v>175.53020000000001</v>
      </c>
      <c r="M254" s="11"/>
      <c r="N254" s="113"/>
      <c r="O254" s="12"/>
      <c r="P254" s="12"/>
      <c r="Q254" s="12"/>
      <c r="R254" s="12"/>
      <c r="S254" s="12"/>
      <c r="T254" s="12"/>
      <c r="U254" s="12"/>
    </row>
    <row r="255" spans="1:21" s="21" customFormat="1" ht="13.15" customHeight="1">
      <c r="A255" s="16" t="s">
        <v>480</v>
      </c>
      <c r="B255" s="17">
        <v>0.56100000000000005</v>
      </c>
      <c r="C255" s="18">
        <v>37412.022900000004</v>
      </c>
      <c r="D255" s="19">
        <v>30350.1666</v>
      </c>
      <c r="E255" s="19">
        <v>33209.337299999999</v>
      </c>
      <c r="F255" s="183">
        <v>44302.953999999998</v>
      </c>
      <c r="G255" s="19">
        <v>52455.462</v>
      </c>
      <c r="H255" s="19">
        <v>39566.081599999998</v>
      </c>
      <c r="I255" s="20">
        <v>7.38</v>
      </c>
      <c r="J255" s="20">
        <v>21.56</v>
      </c>
      <c r="K255" s="20">
        <v>10.15</v>
      </c>
      <c r="L255" s="20">
        <v>178.8699</v>
      </c>
      <c r="M255" s="11"/>
      <c r="N255" s="113"/>
      <c r="O255" s="12"/>
      <c r="P255" s="12"/>
      <c r="Q255" s="12"/>
      <c r="R255" s="12"/>
      <c r="S255" s="12"/>
      <c r="T255" s="12"/>
      <c r="U255" s="12"/>
    </row>
    <row r="256" spans="1:21" s="21" customFormat="1" ht="13.15" customHeight="1">
      <c r="A256" s="16" t="s">
        <v>481</v>
      </c>
      <c r="B256" s="17">
        <v>0.40760000000000002</v>
      </c>
      <c r="C256" s="18">
        <v>34919.603199999998</v>
      </c>
      <c r="D256" s="19">
        <v>29180.333299999998</v>
      </c>
      <c r="E256" s="19">
        <v>32021.4166</v>
      </c>
      <c r="F256" s="183">
        <v>39691.436300000001</v>
      </c>
      <c r="G256" s="19">
        <v>45511.787700000001</v>
      </c>
      <c r="H256" s="19">
        <v>36288.616099999999</v>
      </c>
      <c r="I256" s="20">
        <v>7.08</v>
      </c>
      <c r="J256" s="20">
        <v>17.010000000000002</v>
      </c>
      <c r="K256" s="20">
        <v>10.55</v>
      </c>
      <c r="L256" s="20">
        <v>175.9016</v>
      </c>
      <c r="M256" s="11"/>
      <c r="N256" s="113"/>
      <c r="O256" s="12"/>
      <c r="P256" s="12"/>
      <c r="Q256" s="12"/>
      <c r="R256" s="12"/>
      <c r="S256" s="12"/>
      <c r="T256" s="12"/>
      <c r="U256" s="12"/>
    </row>
    <row r="257" spans="1:21" s="21" customFormat="1" ht="13.15" customHeight="1">
      <c r="A257" s="22" t="s">
        <v>482</v>
      </c>
      <c r="B257" s="23">
        <v>0.1139</v>
      </c>
      <c r="C257" s="24">
        <v>35275.408799999997</v>
      </c>
      <c r="D257" s="25">
        <v>30100.9457</v>
      </c>
      <c r="E257" s="25">
        <v>33328.385699999999</v>
      </c>
      <c r="F257" s="183">
        <v>39042.681900000003</v>
      </c>
      <c r="G257" s="25">
        <v>43799.603999999999</v>
      </c>
      <c r="H257" s="25">
        <v>36435.205699999999</v>
      </c>
      <c r="I257" s="26">
        <v>7.64</v>
      </c>
      <c r="J257" s="26">
        <v>15.88</v>
      </c>
      <c r="K257" s="26">
        <v>11.63</v>
      </c>
      <c r="L257" s="26">
        <v>175.60939999999999</v>
      </c>
      <c r="M257" s="11"/>
      <c r="N257" s="113"/>
      <c r="O257" s="12"/>
      <c r="P257" s="12"/>
      <c r="Q257" s="12"/>
      <c r="R257" s="12"/>
      <c r="S257" s="12"/>
      <c r="T257" s="12"/>
      <c r="U257" s="12"/>
    </row>
    <row r="258" spans="1:21" s="21" customFormat="1" ht="13.15" customHeight="1">
      <c r="A258" s="22" t="s">
        <v>484</v>
      </c>
      <c r="B258" s="23">
        <v>0.28739999999999999</v>
      </c>
      <c r="C258" s="24">
        <v>34598.2716</v>
      </c>
      <c r="D258" s="25">
        <v>28750.656200000001</v>
      </c>
      <c r="E258" s="25">
        <v>31659.75</v>
      </c>
      <c r="F258" s="183">
        <v>39866.956899999997</v>
      </c>
      <c r="G258" s="25">
        <v>46835.79</v>
      </c>
      <c r="H258" s="25">
        <v>36255.731399999997</v>
      </c>
      <c r="I258" s="26">
        <v>6.87</v>
      </c>
      <c r="J258" s="26">
        <v>17.54</v>
      </c>
      <c r="K258" s="26">
        <v>10.039999999999999</v>
      </c>
      <c r="L258" s="26">
        <v>175.9941</v>
      </c>
      <c r="M258" s="11"/>
      <c r="N258" s="113"/>
      <c r="O258" s="12"/>
      <c r="P258" s="12"/>
      <c r="Q258" s="12"/>
      <c r="R258" s="12"/>
      <c r="S258" s="12"/>
      <c r="T258" s="12"/>
      <c r="U258" s="12"/>
    </row>
    <row r="259" spans="1:21" s="21" customFormat="1" ht="13.15" customHeight="1">
      <c r="A259" s="16" t="s">
        <v>485</v>
      </c>
      <c r="B259" s="17">
        <v>4.1099999999999998E-2</v>
      </c>
      <c r="C259" s="18">
        <v>38200.768799999998</v>
      </c>
      <c r="D259" s="19">
        <v>32955.806700000001</v>
      </c>
      <c r="E259" s="19">
        <v>35568.038800000002</v>
      </c>
      <c r="F259" s="183">
        <v>43571.724499999997</v>
      </c>
      <c r="G259" s="19">
        <v>49175.976699999999</v>
      </c>
      <c r="H259" s="19">
        <v>39826.902199999997</v>
      </c>
      <c r="I259" s="20">
        <v>8.31</v>
      </c>
      <c r="J259" s="20">
        <v>21.98</v>
      </c>
      <c r="K259" s="20">
        <v>10.6</v>
      </c>
      <c r="L259" s="20">
        <v>178.35230000000001</v>
      </c>
      <c r="M259" s="11"/>
      <c r="N259" s="113"/>
      <c r="O259" s="12"/>
      <c r="P259" s="12"/>
      <c r="Q259" s="12"/>
      <c r="R259" s="12"/>
      <c r="S259" s="12"/>
      <c r="T259" s="12"/>
      <c r="U259" s="12"/>
    </row>
    <row r="260" spans="1:21" s="21" customFormat="1" ht="13.15" customHeight="1">
      <c r="A260" s="16" t="s">
        <v>487</v>
      </c>
      <c r="B260" s="17">
        <v>6.7500000000000004E-2</v>
      </c>
      <c r="C260" s="18">
        <v>44606.556600000004</v>
      </c>
      <c r="D260" s="19">
        <v>34697.577700000002</v>
      </c>
      <c r="E260" s="19">
        <v>38976.400600000001</v>
      </c>
      <c r="F260" s="183">
        <v>49842.3724</v>
      </c>
      <c r="G260" s="19">
        <v>54990.685899999997</v>
      </c>
      <c r="H260" s="19">
        <v>45396.654000000002</v>
      </c>
      <c r="I260" s="20">
        <v>8.0500000000000007</v>
      </c>
      <c r="J260" s="20">
        <v>22.69</v>
      </c>
      <c r="K260" s="20">
        <v>8.77</v>
      </c>
      <c r="L260" s="20">
        <v>186.95930000000001</v>
      </c>
      <c r="M260" s="11"/>
      <c r="N260" s="113"/>
      <c r="O260" s="12"/>
      <c r="P260" s="12"/>
      <c r="Q260" s="12"/>
      <c r="R260" s="12"/>
      <c r="S260" s="12"/>
      <c r="T260" s="12"/>
      <c r="U260" s="12"/>
    </row>
    <row r="261" spans="1:21" s="21" customFormat="1" ht="13.15" customHeight="1">
      <c r="A261" s="16" t="s">
        <v>496</v>
      </c>
      <c r="B261" s="17">
        <v>0.16830000000000001</v>
      </c>
      <c r="C261" s="18">
        <v>34434.188600000001</v>
      </c>
      <c r="D261" s="19">
        <v>29154.200700000001</v>
      </c>
      <c r="E261" s="19">
        <v>31525.689200000001</v>
      </c>
      <c r="F261" s="183">
        <v>37052.3681</v>
      </c>
      <c r="G261" s="19">
        <v>41995.656000000003</v>
      </c>
      <c r="H261" s="19">
        <v>34903.0337</v>
      </c>
      <c r="I261" s="20">
        <v>9.06</v>
      </c>
      <c r="J261" s="20">
        <v>15.05</v>
      </c>
      <c r="K261" s="20">
        <v>11.04</v>
      </c>
      <c r="L261" s="20">
        <v>174.46690000000001</v>
      </c>
      <c r="M261" s="11"/>
      <c r="N261" s="113"/>
      <c r="O261" s="12"/>
      <c r="P261" s="12"/>
      <c r="Q261" s="12"/>
      <c r="R261" s="12"/>
      <c r="S261" s="12"/>
      <c r="T261" s="12"/>
      <c r="U261" s="12"/>
    </row>
    <row r="262" spans="1:21" s="21" customFormat="1" ht="13.15" customHeight="1">
      <c r="A262" s="16" t="s">
        <v>702</v>
      </c>
      <c r="B262" s="17">
        <v>0.33310000000000001</v>
      </c>
      <c r="C262" s="18">
        <v>30620.6119</v>
      </c>
      <c r="D262" s="19">
        <v>26024.161499999998</v>
      </c>
      <c r="E262" s="19">
        <v>28697.333299999998</v>
      </c>
      <c r="F262" s="183">
        <v>32800.019500000002</v>
      </c>
      <c r="G262" s="19">
        <v>35312.436999999998</v>
      </c>
      <c r="H262" s="19">
        <v>30779.580099999999</v>
      </c>
      <c r="I262" s="20">
        <v>6.14</v>
      </c>
      <c r="J262" s="20">
        <v>6.97</v>
      </c>
      <c r="K262" s="20">
        <v>10.66</v>
      </c>
      <c r="L262" s="20">
        <v>173.73259999999999</v>
      </c>
      <c r="M262" s="11"/>
      <c r="N262" s="113"/>
      <c r="O262" s="12"/>
      <c r="P262" s="12"/>
      <c r="Q262" s="12"/>
      <c r="R262" s="12"/>
      <c r="S262" s="12"/>
      <c r="T262" s="12"/>
      <c r="U262" s="12"/>
    </row>
    <row r="263" spans="1:21" s="21" customFormat="1" ht="13.15" customHeight="1">
      <c r="A263" s="22" t="s">
        <v>703</v>
      </c>
      <c r="B263" s="23">
        <v>0.32969999999999999</v>
      </c>
      <c r="C263" s="24">
        <v>30620.6119</v>
      </c>
      <c r="D263" s="25">
        <v>26024.161499999998</v>
      </c>
      <c r="E263" s="25">
        <v>28695.1666</v>
      </c>
      <c r="F263" s="183">
        <v>32800.019500000002</v>
      </c>
      <c r="G263" s="25">
        <v>35338.802799999998</v>
      </c>
      <c r="H263" s="25">
        <v>30780.853899999998</v>
      </c>
      <c r="I263" s="26">
        <v>6.12</v>
      </c>
      <c r="J263" s="26">
        <v>6.94</v>
      </c>
      <c r="K263" s="26">
        <v>10.67</v>
      </c>
      <c r="L263" s="26">
        <v>173.73599999999999</v>
      </c>
      <c r="M263" s="11"/>
      <c r="N263" s="113"/>
      <c r="O263" s="12"/>
      <c r="P263" s="12"/>
      <c r="Q263" s="12"/>
      <c r="R263" s="12"/>
      <c r="S263" s="12"/>
      <c r="T263" s="12"/>
      <c r="U263" s="12"/>
    </row>
    <row r="264" spans="1:21" s="21" customFormat="1" ht="13.15" customHeight="1">
      <c r="A264" s="16" t="s">
        <v>499</v>
      </c>
      <c r="B264" s="17">
        <v>0.24940000000000001</v>
      </c>
      <c r="C264" s="18">
        <v>29631.743200000001</v>
      </c>
      <c r="D264" s="19">
        <v>25072.1666</v>
      </c>
      <c r="E264" s="19">
        <v>27051.7071</v>
      </c>
      <c r="F264" s="183">
        <v>32244.8557</v>
      </c>
      <c r="G264" s="19">
        <v>34328.181400000001</v>
      </c>
      <c r="H264" s="19">
        <v>29806.263800000001</v>
      </c>
      <c r="I264" s="20">
        <v>10.15</v>
      </c>
      <c r="J264" s="20">
        <v>13.06</v>
      </c>
      <c r="K264" s="20">
        <v>10.33</v>
      </c>
      <c r="L264" s="20">
        <v>175.11490000000001</v>
      </c>
      <c r="M264" s="11"/>
      <c r="N264" s="113"/>
      <c r="O264" s="12"/>
      <c r="P264" s="12"/>
      <c r="Q264" s="12"/>
      <c r="R264" s="12"/>
      <c r="S264" s="12"/>
      <c r="T264" s="12"/>
      <c r="U264" s="12"/>
    </row>
    <row r="265" spans="1:21" s="21" customFormat="1" ht="13.15" customHeight="1">
      <c r="A265" s="16" t="s">
        <v>519</v>
      </c>
      <c r="B265" s="17">
        <v>1.1299999999999999</v>
      </c>
      <c r="C265" s="18">
        <v>26789</v>
      </c>
      <c r="D265" s="19">
        <v>22748.083299999998</v>
      </c>
      <c r="E265" s="19">
        <v>24643.350200000001</v>
      </c>
      <c r="F265" s="183">
        <v>29977.908200000002</v>
      </c>
      <c r="G265" s="19">
        <v>32806.048199999997</v>
      </c>
      <c r="H265" s="19">
        <v>27724.6129</v>
      </c>
      <c r="I265" s="20">
        <v>10.45</v>
      </c>
      <c r="J265" s="20">
        <v>14.17</v>
      </c>
      <c r="K265" s="20">
        <v>11.06</v>
      </c>
      <c r="L265" s="20">
        <v>174.19669999999999</v>
      </c>
      <c r="M265" s="11"/>
      <c r="N265" s="113"/>
      <c r="O265" s="12"/>
      <c r="P265" s="12"/>
      <c r="Q265" s="12"/>
      <c r="R265" s="12"/>
      <c r="S265" s="12"/>
      <c r="T265" s="12"/>
      <c r="U265" s="12"/>
    </row>
    <row r="266" spans="1:21" s="21" customFormat="1" ht="13.15" customHeight="1">
      <c r="A266" s="16" t="s">
        <v>527</v>
      </c>
      <c r="B266" s="17">
        <v>0.59460000000000002</v>
      </c>
      <c r="C266" s="18">
        <v>35337.505799999999</v>
      </c>
      <c r="D266" s="19">
        <v>26742.6492</v>
      </c>
      <c r="E266" s="19">
        <v>30228.115399999999</v>
      </c>
      <c r="F266" s="183">
        <v>41046.972999999998</v>
      </c>
      <c r="G266" s="19">
        <v>48201.0101</v>
      </c>
      <c r="H266" s="19">
        <v>36610.100899999998</v>
      </c>
      <c r="I266" s="20">
        <v>6.14</v>
      </c>
      <c r="J266" s="20">
        <v>22.58</v>
      </c>
      <c r="K266" s="20">
        <v>9.82</v>
      </c>
      <c r="L266" s="20">
        <v>176.9308</v>
      </c>
      <c r="M266" s="11"/>
      <c r="N266" s="113"/>
      <c r="O266" s="12"/>
      <c r="P266" s="12"/>
      <c r="Q266" s="12"/>
      <c r="R266" s="12"/>
      <c r="S266" s="12"/>
      <c r="T266" s="12"/>
      <c r="U266" s="12"/>
    </row>
    <row r="267" spans="1:21" s="21" customFormat="1" ht="13.15" customHeight="1">
      <c r="A267" s="22" t="s">
        <v>704</v>
      </c>
      <c r="B267" s="23">
        <v>0.52890000000000004</v>
      </c>
      <c r="C267" s="24">
        <v>34749.989300000001</v>
      </c>
      <c r="D267" s="25">
        <v>26290.25</v>
      </c>
      <c r="E267" s="25">
        <v>29912.540400000002</v>
      </c>
      <c r="F267" s="183">
        <v>40316.459600000002</v>
      </c>
      <c r="G267" s="25">
        <v>46223.476300000002</v>
      </c>
      <c r="H267" s="25">
        <v>35823.450900000003</v>
      </c>
      <c r="I267" s="26">
        <v>5.74</v>
      </c>
      <c r="J267" s="26">
        <v>21.92</v>
      </c>
      <c r="K267" s="26">
        <v>9.7200000000000006</v>
      </c>
      <c r="L267" s="26">
        <v>176.57339999999999</v>
      </c>
      <c r="M267" s="11"/>
      <c r="N267" s="113"/>
      <c r="O267" s="12"/>
      <c r="P267" s="12"/>
      <c r="Q267" s="12"/>
      <c r="R267" s="12"/>
      <c r="S267" s="12"/>
      <c r="T267" s="12"/>
      <c r="U267" s="12"/>
    </row>
    <row r="268" spans="1:21" s="21" customFormat="1" ht="13.15" customHeight="1">
      <c r="A268" s="16" t="s">
        <v>529</v>
      </c>
      <c r="B268" s="17">
        <v>0.44569999999999999</v>
      </c>
      <c r="C268" s="18">
        <v>36173.809600000001</v>
      </c>
      <c r="D268" s="19">
        <v>27788.087</v>
      </c>
      <c r="E268" s="19">
        <v>31782.285400000001</v>
      </c>
      <c r="F268" s="183">
        <v>40948.889000000003</v>
      </c>
      <c r="G268" s="19">
        <v>45203.115899999997</v>
      </c>
      <c r="H268" s="19">
        <v>36694.835099999997</v>
      </c>
      <c r="I268" s="20">
        <v>6.44</v>
      </c>
      <c r="J268" s="20">
        <v>21.88</v>
      </c>
      <c r="K268" s="20">
        <v>10.16</v>
      </c>
      <c r="L268" s="20">
        <v>176.9922</v>
      </c>
      <c r="M268" s="11"/>
      <c r="N268" s="113"/>
      <c r="O268" s="12"/>
      <c r="P268" s="12"/>
      <c r="Q268" s="12"/>
      <c r="R268" s="12"/>
      <c r="S268" s="12"/>
      <c r="T268" s="12"/>
      <c r="U268" s="12"/>
    </row>
    <row r="269" spans="1:21" s="21" customFormat="1" ht="13.15" customHeight="1">
      <c r="A269" s="22" t="s">
        <v>530</v>
      </c>
      <c r="B269" s="23">
        <v>0.3715</v>
      </c>
      <c r="C269" s="24">
        <v>36357.456200000001</v>
      </c>
      <c r="D269" s="25">
        <v>28205.637599999998</v>
      </c>
      <c r="E269" s="25">
        <v>32130.833299999998</v>
      </c>
      <c r="F269" s="183">
        <v>41017.5861</v>
      </c>
      <c r="G269" s="25">
        <v>45102.566299999999</v>
      </c>
      <c r="H269" s="25">
        <v>36776.332399999999</v>
      </c>
      <c r="I269" s="26">
        <v>6.41</v>
      </c>
      <c r="J269" s="26">
        <v>21.74</v>
      </c>
      <c r="K269" s="26">
        <v>10.19</v>
      </c>
      <c r="L269" s="26">
        <v>177.0446</v>
      </c>
      <c r="M269" s="11"/>
      <c r="N269" s="113"/>
      <c r="O269" s="12"/>
      <c r="P269" s="12"/>
      <c r="Q269" s="12"/>
      <c r="R269" s="12"/>
      <c r="S269" s="12"/>
      <c r="T269" s="12"/>
      <c r="U269" s="12"/>
    </row>
    <row r="270" spans="1:21" s="21" customFormat="1" ht="13.15" customHeight="1">
      <c r="A270" s="16" t="s">
        <v>543</v>
      </c>
      <c r="B270" s="17">
        <v>2.6248999999999998</v>
      </c>
      <c r="C270" s="18">
        <v>36112.624600000003</v>
      </c>
      <c r="D270" s="19">
        <v>27485.5</v>
      </c>
      <c r="E270" s="19">
        <v>31054.932700000001</v>
      </c>
      <c r="F270" s="183">
        <v>44560.131999999998</v>
      </c>
      <c r="G270" s="19">
        <v>53758.430899999999</v>
      </c>
      <c r="H270" s="19">
        <v>38689.1325</v>
      </c>
      <c r="I270" s="20">
        <v>7.64</v>
      </c>
      <c r="J270" s="20">
        <v>20.82</v>
      </c>
      <c r="K270" s="20">
        <v>10.02</v>
      </c>
      <c r="L270" s="20">
        <v>182.18969999999999</v>
      </c>
      <c r="M270" s="11"/>
      <c r="N270" s="113"/>
      <c r="O270" s="12"/>
      <c r="P270" s="12"/>
      <c r="Q270" s="12"/>
      <c r="R270" s="12"/>
      <c r="S270" s="12"/>
      <c r="T270" s="12"/>
      <c r="U270" s="12"/>
    </row>
    <row r="271" spans="1:21" s="21" customFormat="1" ht="13.15" customHeight="1">
      <c r="A271" s="22" t="s">
        <v>544</v>
      </c>
      <c r="B271" s="23">
        <v>1.9806999999999999</v>
      </c>
      <c r="C271" s="24">
        <v>34298.482600000003</v>
      </c>
      <c r="D271" s="25">
        <v>26744.75</v>
      </c>
      <c r="E271" s="25">
        <v>30021.6666</v>
      </c>
      <c r="F271" s="183">
        <v>41155.744899999998</v>
      </c>
      <c r="G271" s="25">
        <v>52156.908100000001</v>
      </c>
      <c r="H271" s="25">
        <v>37080.141199999998</v>
      </c>
      <c r="I271" s="26">
        <v>8.3699999999999992</v>
      </c>
      <c r="J271" s="26">
        <v>19.89</v>
      </c>
      <c r="K271" s="26">
        <v>10.24</v>
      </c>
      <c r="L271" s="26">
        <v>181.48079999999999</v>
      </c>
      <c r="M271" s="11"/>
      <c r="N271" s="113"/>
      <c r="O271" s="12"/>
      <c r="P271" s="12"/>
      <c r="Q271" s="12"/>
      <c r="R271" s="12"/>
      <c r="S271" s="12"/>
      <c r="T271" s="12"/>
      <c r="U271" s="12"/>
    </row>
    <row r="272" spans="1:21" s="21" customFormat="1" ht="13.15" customHeight="1">
      <c r="A272" s="22" t="s">
        <v>705</v>
      </c>
      <c r="B272" s="23">
        <v>0.63729999999999998</v>
      </c>
      <c r="C272" s="24">
        <v>42621.165000000001</v>
      </c>
      <c r="D272" s="25">
        <v>32816.987399999998</v>
      </c>
      <c r="E272" s="25">
        <v>37063.821499999998</v>
      </c>
      <c r="F272" s="183">
        <v>50218.982499999998</v>
      </c>
      <c r="G272" s="25">
        <v>55996.322200000002</v>
      </c>
      <c r="H272" s="25">
        <v>43810.937299999998</v>
      </c>
      <c r="I272" s="26">
        <v>5.73</v>
      </c>
      <c r="J272" s="26">
        <v>23.31</v>
      </c>
      <c r="K272" s="26">
        <v>9.42</v>
      </c>
      <c r="L272" s="26">
        <v>184.47190000000001</v>
      </c>
      <c r="M272" s="11"/>
      <c r="N272" s="113"/>
      <c r="O272" s="12"/>
      <c r="P272" s="12"/>
      <c r="Q272" s="12"/>
      <c r="R272" s="12"/>
      <c r="S272" s="12"/>
      <c r="T272" s="12"/>
      <c r="U272" s="12"/>
    </row>
    <row r="273" spans="1:21" s="21" customFormat="1" ht="13.15" customHeight="1">
      <c r="A273" s="16" t="s">
        <v>545</v>
      </c>
      <c r="B273" s="17">
        <v>0.4007</v>
      </c>
      <c r="C273" s="18">
        <v>46181.732199999999</v>
      </c>
      <c r="D273" s="19">
        <v>37442.0789</v>
      </c>
      <c r="E273" s="19">
        <v>42348.544500000004</v>
      </c>
      <c r="F273" s="183">
        <v>49357.618199999997</v>
      </c>
      <c r="G273" s="19">
        <v>54892.455300000001</v>
      </c>
      <c r="H273" s="19">
        <v>46187.523300000001</v>
      </c>
      <c r="I273" s="20">
        <v>8.4499999999999993</v>
      </c>
      <c r="J273" s="20">
        <v>14.46</v>
      </c>
      <c r="K273" s="20">
        <v>11.85</v>
      </c>
      <c r="L273" s="20">
        <v>208.6754</v>
      </c>
      <c r="M273" s="11"/>
      <c r="N273" s="113"/>
      <c r="O273" s="12"/>
      <c r="P273" s="12"/>
      <c r="Q273" s="12"/>
      <c r="R273" s="12"/>
      <c r="S273" s="12"/>
      <c r="T273" s="12"/>
      <c r="U273" s="12"/>
    </row>
    <row r="274" spans="1:21" s="21" customFormat="1" ht="13.15" customHeight="1">
      <c r="A274" s="22" t="s">
        <v>546</v>
      </c>
      <c r="B274" s="23">
        <v>0.3392</v>
      </c>
      <c r="C274" s="24">
        <v>46591.132400000002</v>
      </c>
      <c r="D274" s="25">
        <v>40202.890800000001</v>
      </c>
      <c r="E274" s="25">
        <v>43696.473400000003</v>
      </c>
      <c r="F274" s="183">
        <v>50389.091800000002</v>
      </c>
      <c r="G274" s="25">
        <v>55538.009599999998</v>
      </c>
      <c r="H274" s="25">
        <v>47505.434399999998</v>
      </c>
      <c r="I274" s="26">
        <v>8.8699999999999992</v>
      </c>
      <c r="J274" s="26">
        <v>13.92</v>
      </c>
      <c r="K274" s="26">
        <v>11.9</v>
      </c>
      <c r="L274" s="26">
        <v>212.5967</v>
      </c>
      <c r="M274" s="11"/>
      <c r="N274" s="113"/>
      <c r="O274" s="12"/>
      <c r="P274" s="12"/>
      <c r="Q274" s="12"/>
      <c r="R274" s="12"/>
      <c r="S274" s="12"/>
      <c r="T274" s="12"/>
      <c r="U274" s="12"/>
    </row>
    <row r="275" spans="1:21" s="21" customFormat="1" ht="13.15" customHeight="1">
      <c r="A275" s="22" t="s">
        <v>547</v>
      </c>
      <c r="B275" s="23">
        <v>6.0499999999999998E-2</v>
      </c>
      <c r="C275" s="24">
        <v>38089.771699999998</v>
      </c>
      <c r="D275" s="25">
        <v>30274</v>
      </c>
      <c r="E275" s="25">
        <v>33252.739099999999</v>
      </c>
      <c r="F275" s="183">
        <v>44851.6564</v>
      </c>
      <c r="G275" s="25">
        <v>48960.632400000002</v>
      </c>
      <c r="H275" s="25">
        <v>38948.052600000003</v>
      </c>
      <c r="I275" s="26">
        <v>5.62</v>
      </c>
      <c r="J275" s="26">
        <v>18</v>
      </c>
      <c r="K275" s="26">
        <v>11.57</v>
      </c>
      <c r="L275" s="26">
        <v>187.28729999999999</v>
      </c>
      <c r="M275" s="11"/>
      <c r="N275" s="113"/>
      <c r="O275" s="12"/>
      <c r="P275" s="12"/>
      <c r="Q275" s="12"/>
      <c r="R275" s="12"/>
      <c r="S275" s="12"/>
      <c r="T275" s="12"/>
      <c r="U275" s="12"/>
    </row>
    <row r="276" spans="1:21" s="21" customFormat="1" ht="13.15" customHeight="1">
      <c r="A276" s="16" t="s">
        <v>548</v>
      </c>
      <c r="B276" s="17">
        <v>4.6170999999999998</v>
      </c>
      <c r="C276" s="18">
        <v>40999.014999999999</v>
      </c>
      <c r="D276" s="19">
        <v>31668.25</v>
      </c>
      <c r="E276" s="19">
        <v>36575.582199999997</v>
      </c>
      <c r="F276" s="183">
        <v>43842.937700000002</v>
      </c>
      <c r="G276" s="19">
        <v>46664.123800000001</v>
      </c>
      <c r="H276" s="19">
        <v>40089.2428</v>
      </c>
      <c r="I276" s="20">
        <v>7.92</v>
      </c>
      <c r="J276" s="20">
        <v>25.33</v>
      </c>
      <c r="K276" s="20">
        <v>10.36</v>
      </c>
      <c r="L276" s="20">
        <v>175.46700000000001</v>
      </c>
      <c r="M276" s="11"/>
      <c r="N276" s="113"/>
      <c r="O276" s="12"/>
      <c r="P276" s="12"/>
      <c r="Q276" s="12"/>
      <c r="R276" s="12"/>
      <c r="S276" s="12"/>
      <c r="T276" s="12"/>
      <c r="U276" s="12"/>
    </row>
    <row r="277" spans="1:21" s="21" customFormat="1" ht="13.15" customHeight="1">
      <c r="A277" s="22" t="s">
        <v>549</v>
      </c>
      <c r="B277" s="23">
        <v>3.3597999999999999</v>
      </c>
      <c r="C277" s="24">
        <v>41963.728000000003</v>
      </c>
      <c r="D277" s="25">
        <v>33492.833299999998</v>
      </c>
      <c r="E277" s="25">
        <v>38277.8413</v>
      </c>
      <c r="F277" s="183">
        <v>44613.908000000003</v>
      </c>
      <c r="G277" s="25">
        <v>47312.986400000002</v>
      </c>
      <c r="H277" s="25">
        <v>41267.638099999996</v>
      </c>
      <c r="I277" s="26">
        <v>7.81</v>
      </c>
      <c r="J277" s="26">
        <v>26.83</v>
      </c>
      <c r="K277" s="26">
        <v>10.39</v>
      </c>
      <c r="L277" s="26">
        <v>175.17740000000001</v>
      </c>
      <c r="M277" s="11"/>
      <c r="N277" s="113"/>
      <c r="O277" s="12"/>
      <c r="P277" s="12"/>
      <c r="Q277" s="12"/>
      <c r="R277" s="12"/>
      <c r="S277" s="12"/>
      <c r="T277" s="12"/>
      <c r="U277" s="12"/>
    </row>
    <row r="278" spans="1:21" s="21" customFormat="1" ht="13.15" customHeight="1">
      <c r="A278" s="22" t="s">
        <v>706</v>
      </c>
      <c r="B278" s="23">
        <v>8.48E-2</v>
      </c>
      <c r="C278" s="24">
        <v>37482.438900000001</v>
      </c>
      <c r="D278" s="25">
        <v>30278.057400000002</v>
      </c>
      <c r="E278" s="25">
        <v>32862.1679</v>
      </c>
      <c r="F278" s="183">
        <v>39648.200700000001</v>
      </c>
      <c r="G278" s="25">
        <v>41612.741000000002</v>
      </c>
      <c r="H278" s="25">
        <v>36494.427000000003</v>
      </c>
      <c r="I278" s="26">
        <v>7.13</v>
      </c>
      <c r="J278" s="26">
        <v>18.12</v>
      </c>
      <c r="K278" s="26">
        <v>10.59</v>
      </c>
      <c r="L278" s="26">
        <v>178.0942</v>
      </c>
      <c r="M278" s="11"/>
      <c r="N278" s="113"/>
      <c r="O278" s="12"/>
      <c r="P278" s="12"/>
      <c r="Q278" s="12"/>
      <c r="R278" s="12"/>
      <c r="S278" s="12"/>
      <c r="T278" s="12"/>
      <c r="U278" s="12"/>
    </row>
    <row r="279" spans="1:21" s="21" customFormat="1" ht="13.15" customHeight="1">
      <c r="A279" s="22" t="s">
        <v>707</v>
      </c>
      <c r="B279" s="23">
        <v>0.36870000000000003</v>
      </c>
      <c r="C279" s="24">
        <v>34841.0389</v>
      </c>
      <c r="D279" s="25">
        <v>27084.329099999999</v>
      </c>
      <c r="E279" s="25">
        <v>29959.4218</v>
      </c>
      <c r="F279" s="183">
        <v>37923.103000000003</v>
      </c>
      <c r="G279" s="25">
        <v>42486.663800000002</v>
      </c>
      <c r="H279" s="25">
        <v>34721.835200000001</v>
      </c>
      <c r="I279" s="26">
        <v>7.96</v>
      </c>
      <c r="J279" s="26">
        <v>19.420000000000002</v>
      </c>
      <c r="K279" s="26">
        <v>10.83</v>
      </c>
      <c r="L279" s="26">
        <v>176.97399999999999</v>
      </c>
      <c r="M279" s="11"/>
      <c r="N279" s="113"/>
      <c r="O279" s="12"/>
      <c r="P279" s="12"/>
      <c r="Q279" s="12"/>
      <c r="R279" s="12"/>
      <c r="S279" s="12"/>
      <c r="T279" s="12"/>
      <c r="U279" s="12"/>
    </row>
    <row r="280" spans="1:21" s="21" customFormat="1" ht="13.15" customHeight="1">
      <c r="A280" s="16" t="s">
        <v>551</v>
      </c>
      <c r="B280" s="17">
        <v>0.54</v>
      </c>
      <c r="C280" s="18">
        <v>33657.9283</v>
      </c>
      <c r="D280" s="19">
        <v>27297.026099999999</v>
      </c>
      <c r="E280" s="19">
        <v>30061.683099999998</v>
      </c>
      <c r="F280" s="183">
        <v>37833.024400000002</v>
      </c>
      <c r="G280" s="19">
        <v>41913.874000000003</v>
      </c>
      <c r="H280" s="19">
        <v>34183.697200000002</v>
      </c>
      <c r="I280" s="20">
        <v>8.0299999999999994</v>
      </c>
      <c r="J280" s="20">
        <v>18.11</v>
      </c>
      <c r="K280" s="20">
        <v>11</v>
      </c>
      <c r="L280" s="20">
        <v>177.09289999999999</v>
      </c>
      <c r="M280" s="11"/>
      <c r="N280" s="113"/>
      <c r="O280" s="12"/>
      <c r="P280" s="12"/>
      <c r="Q280" s="12"/>
      <c r="R280" s="12"/>
      <c r="S280" s="12"/>
      <c r="T280" s="12"/>
      <c r="U280" s="12"/>
    </row>
    <row r="281" spans="1:21" s="21" customFormat="1" ht="13.15" customHeight="1">
      <c r="A281" s="22" t="s">
        <v>552</v>
      </c>
      <c r="B281" s="23">
        <v>0.49070000000000003</v>
      </c>
      <c r="C281" s="24">
        <v>33624.968999999997</v>
      </c>
      <c r="D281" s="25">
        <v>27281.5834</v>
      </c>
      <c r="E281" s="25">
        <v>29924.9166</v>
      </c>
      <c r="F281" s="183">
        <v>37795.448600000003</v>
      </c>
      <c r="G281" s="25">
        <v>42026.0458</v>
      </c>
      <c r="H281" s="25">
        <v>34154.7641</v>
      </c>
      <c r="I281" s="26">
        <v>7.96</v>
      </c>
      <c r="J281" s="26">
        <v>18.010000000000002</v>
      </c>
      <c r="K281" s="26">
        <v>10.95</v>
      </c>
      <c r="L281" s="26">
        <v>177.39789999999999</v>
      </c>
      <c r="M281" s="11"/>
      <c r="N281" s="113"/>
      <c r="O281" s="12"/>
      <c r="P281" s="12"/>
      <c r="Q281" s="12"/>
      <c r="R281" s="12"/>
      <c r="S281" s="12"/>
      <c r="T281" s="12"/>
      <c r="U281" s="12"/>
    </row>
    <row r="282" spans="1:21" s="21" customFormat="1" ht="13.15" customHeight="1">
      <c r="A282" s="16" t="s">
        <v>553</v>
      </c>
      <c r="B282" s="17">
        <v>0.1158</v>
      </c>
      <c r="C282" s="18">
        <v>35296.454899999997</v>
      </c>
      <c r="D282" s="19">
        <v>28464.5</v>
      </c>
      <c r="E282" s="19">
        <v>31678.937399999999</v>
      </c>
      <c r="F282" s="183">
        <v>40496.5864</v>
      </c>
      <c r="G282" s="19">
        <v>46544.796399999999</v>
      </c>
      <c r="H282" s="19">
        <v>36660.020100000002</v>
      </c>
      <c r="I282" s="20">
        <v>7.31</v>
      </c>
      <c r="J282" s="20">
        <v>20.02</v>
      </c>
      <c r="K282" s="20">
        <v>10.119999999999999</v>
      </c>
      <c r="L282" s="20">
        <v>177.05369999999999</v>
      </c>
      <c r="M282" s="11"/>
      <c r="N282" s="113"/>
      <c r="O282" s="12"/>
      <c r="P282" s="12"/>
      <c r="Q282" s="12"/>
      <c r="R282" s="12"/>
      <c r="S282" s="12"/>
      <c r="T282" s="12"/>
      <c r="U282" s="12"/>
    </row>
    <row r="283" spans="1:21" s="21" customFormat="1" ht="13.15" customHeight="1">
      <c r="A283" s="22" t="s">
        <v>554</v>
      </c>
      <c r="B283" s="23">
        <v>0.11210000000000001</v>
      </c>
      <c r="C283" s="24">
        <v>35347.005799999999</v>
      </c>
      <c r="D283" s="25">
        <v>28464.5</v>
      </c>
      <c r="E283" s="25">
        <v>31678.937399999999</v>
      </c>
      <c r="F283" s="183">
        <v>40496.5864</v>
      </c>
      <c r="G283" s="25">
        <v>46422.965499999998</v>
      </c>
      <c r="H283" s="25">
        <v>36373.433199999999</v>
      </c>
      <c r="I283" s="26">
        <v>7.36</v>
      </c>
      <c r="J283" s="26">
        <v>19.84</v>
      </c>
      <c r="K283" s="26">
        <v>10.16</v>
      </c>
      <c r="L283" s="26">
        <v>177.1754</v>
      </c>
      <c r="M283" s="11"/>
      <c r="N283" s="113"/>
      <c r="O283" s="12"/>
      <c r="P283" s="12"/>
      <c r="Q283" s="12"/>
      <c r="R283" s="12"/>
      <c r="S283" s="12"/>
      <c r="T283" s="12"/>
      <c r="U283" s="12"/>
    </row>
    <row r="284" spans="1:21" s="21" customFormat="1" ht="13.15" customHeight="1">
      <c r="A284" s="16" t="s">
        <v>556</v>
      </c>
      <c r="B284" s="17">
        <v>0.52470000000000006</v>
      </c>
      <c r="C284" s="18">
        <v>30408.071899999999</v>
      </c>
      <c r="D284" s="19">
        <v>25947.7804</v>
      </c>
      <c r="E284" s="19">
        <v>27804.9905</v>
      </c>
      <c r="F284" s="183">
        <v>33515.157800000001</v>
      </c>
      <c r="G284" s="19">
        <v>36315.000800000002</v>
      </c>
      <c r="H284" s="19">
        <v>30951.623500000002</v>
      </c>
      <c r="I284" s="20">
        <v>7.53</v>
      </c>
      <c r="J284" s="20">
        <v>15.08</v>
      </c>
      <c r="K284" s="20">
        <v>11.47</v>
      </c>
      <c r="L284" s="20">
        <v>175.5581</v>
      </c>
      <c r="M284" s="11"/>
      <c r="N284" s="113"/>
      <c r="O284" s="12"/>
      <c r="P284" s="12"/>
      <c r="Q284" s="12"/>
      <c r="R284" s="12"/>
      <c r="S284" s="12"/>
      <c r="T284" s="12"/>
      <c r="U284" s="12"/>
    </row>
    <row r="285" spans="1:21" s="21" customFormat="1" ht="13.15" customHeight="1">
      <c r="A285" s="22" t="s">
        <v>558</v>
      </c>
      <c r="B285" s="23">
        <v>0.51939999999999997</v>
      </c>
      <c r="C285" s="24">
        <v>30408.071899999999</v>
      </c>
      <c r="D285" s="25">
        <v>25942.6666</v>
      </c>
      <c r="E285" s="25">
        <v>27786.5753</v>
      </c>
      <c r="F285" s="183">
        <v>33515.157800000001</v>
      </c>
      <c r="G285" s="25">
        <v>36344.205000000002</v>
      </c>
      <c r="H285" s="25">
        <v>30945.996800000001</v>
      </c>
      <c r="I285" s="26">
        <v>7.56</v>
      </c>
      <c r="J285" s="26">
        <v>15.09</v>
      </c>
      <c r="K285" s="26">
        <v>11.48</v>
      </c>
      <c r="L285" s="26">
        <v>175.57490000000001</v>
      </c>
      <c r="M285" s="11"/>
      <c r="N285" s="113"/>
      <c r="O285" s="12"/>
      <c r="P285" s="12"/>
      <c r="Q285" s="12"/>
      <c r="R285" s="12"/>
      <c r="S285" s="12"/>
      <c r="T285" s="12"/>
      <c r="U285" s="12"/>
    </row>
    <row r="286" spans="1:21" s="21" customFormat="1" ht="13.15" customHeight="1">
      <c r="A286" s="16" t="s">
        <v>559</v>
      </c>
      <c r="B286" s="17">
        <v>25.305399999999999</v>
      </c>
      <c r="C286" s="18">
        <v>24215.9166</v>
      </c>
      <c r="D286" s="19">
        <v>20745</v>
      </c>
      <c r="E286" s="19">
        <v>22285.401999999998</v>
      </c>
      <c r="F286" s="183">
        <v>26608.75</v>
      </c>
      <c r="G286" s="19">
        <v>29666.241900000001</v>
      </c>
      <c r="H286" s="19">
        <v>24870.763599999998</v>
      </c>
      <c r="I286" s="20">
        <v>12.4</v>
      </c>
      <c r="J286" s="20">
        <v>8.4700000000000006</v>
      </c>
      <c r="K286" s="20">
        <v>10.130000000000001</v>
      </c>
      <c r="L286" s="20">
        <v>174.21090000000001</v>
      </c>
      <c r="M286" s="11"/>
      <c r="N286" s="113"/>
      <c r="O286" s="12"/>
      <c r="P286" s="12"/>
      <c r="Q286" s="12"/>
      <c r="R286" s="12"/>
      <c r="S286" s="12"/>
      <c r="T286" s="12"/>
      <c r="U286" s="12"/>
    </row>
    <row r="287" spans="1:21" s="21" customFormat="1" ht="13.15" customHeight="1">
      <c r="A287" s="22" t="s">
        <v>560</v>
      </c>
      <c r="B287" s="23">
        <v>3.6640999999999999</v>
      </c>
      <c r="C287" s="24">
        <v>23092.333299999998</v>
      </c>
      <c r="D287" s="25">
        <v>19786.160599999999</v>
      </c>
      <c r="E287" s="25">
        <v>20891.6666</v>
      </c>
      <c r="F287" s="183">
        <v>25557.034899999999</v>
      </c>
      <c r="G287" s="25">
        <v>28530.7647</v>
      </c>
      <c r="H287" s="25">
        <v>23780.999100000001</v>
      </c>
      <c r="I287" s="26">
        <v>8.9700000000000006</v>
      </c>
      <c r="J287" s="26">
        <v>8.9600000000000009</v>
      </c>
      <c r="K287" s="26">
        <v>10.8</v>
      </c>
      <c r="L287" s="26">
        <v>173.73480000000001</v>
      </c>
      <c r="M287" s="11"/>
      <c r="N287" s="113"/>
      <c r="O287" s="12"/>
      <c r="P287" s="12"/>
      <c r="Q287" s="12"/>
      <c r="R287" s="12"/>
      <c r="S287" s="12"/>
      <c r="T287" s="12"/>
      <c r="U287" s="12"/>
    </row>
    <row r="288" spans="1:21" s="21" customFormat="1" ht="13.15" customHeight="1">
      <c r="A288" s="22" t="s">
        <v>561</v>
      </c>
      <c r="B288" s="23">
        <v>4.4812000000000003</v>
      </c>
      <c r="C288" s="24">
        <v>26261.647799999999</v>
      </c>
      <c r="D288" s="25">
        <v>21815.418099999999</v>
      </c>
      <c r="E288" s="25">
        <v>23666.543300000001</v>
      </c>
      <c r="F288" s="183">
        <v>29568.6666</v>
      </c>
      <c r="G288" s="25">
        <v>33556.958899999998</v>
      </c>
      <c r="H288" s="25">
        <v>27072.201799999999</v>
      </c>
      <c r="I288" s="26">
        <v>8.9</v>
      </c>
      <c r="J288" s="26">
        <v>15.77</v>
      </c>
      <c r="K288" s="26">
        <v>10.74</v>
      </c>
      <c r="L288" s="26">
        <v>175.35249999999999</v>
      </c>
      <c r="M288" s="11"/>
      <c r="N288" s="113"/>
      <c r="O288" s="12"/>
      <c r="P288" s="12"/>
      <c r="Q288" s="12"/>
      <c r="R288" s="12"/>
      <c r="S288" s="12"/>
      <c r="T288" s="12"/>
      <c r="U288" s="12"/>
    </row>
    <row r="289" spans="1:21" s="21" customFormat="1" ht="13.15" customHeight="1">
      <c r="A289" s="22" t="s">
        <v>562</v>
      </c>
      <c r="B289" s="23">
        <v>14.8972</v>
      </c>
      <c r="C289" s="24">
        <v>23933.583299999998</v>
      </c>
      <c r="D289" s="25">
        <v>20996.662899999999</v>
      </c>
      <c r="E289" s="25">
        <v>22328.020799999998</v>
      </c>
      <c r="F289" s="183">
        <v>25801.083299999998</v>
      </c>
      <c r="G289" s="25">
        <v>27993.5</v>
      </c>
      <c r="H289" s="25">
        <v>24306.568899999998</v>
      </c>
      <c r="I289" s="26">
        <v>15.08</v>
      </c>
      <c r="J289" s="26">
        <v>5.18</v>
      </c>
      <c r="K289" s="26">
        <v>9.6999999999999993</v>
      </c>
      <c r="L289" s="26">
        <v>173.9136</v>
      </c>
      <c r="M289" s="11"/>
      <c r="N289" s="113"/>
      <c r="O289" s="12"/>
      <c r="P289" s="12"/>
      <c r="Q289" s="12"/>
      <c r="R289" s="12"/>
      <c r="S289" s="12"/>
      <c r="T289" s="12"/>
      <c r="U289" s="12"/>
    </row>
    <row r="290" spans="1:21">
      <c r="A290" s="22" t="s">
        <v>708</v>
      </c>
      <c r="B290" s="23">
        <v>0.40639999999999998</v>
      </c>
      <c r="C290" s="24">
        <v>25638.6666</v>
      </c>
      <c r="D290" s="25">
        <v>19508.556400000001</v>
      </c>
      <c r="E290" s="25">
        <v>23069.5</v>
      </c>
      <c r="F290" s="183">
        <v>29116.5</v>
      </c>
      <c r="G290" s="25">
        <v>32993.853000000003</v>
      </c>
      <c r="H290" s="25">
        <v>26226.235100000002</v>
      </c>
      <c r="I290" s="26">
        <v>10.42</v>
      </c>
      <c r="J290" s="26">
        <v>13.65</v>
      </c>
      <c r="K290" s="26">
        <v>10.37</v>
      </c>
      <c r="L290" s="26">
        <v>174.46610000000001</v>
      </c>
      <c r="O290" s="12"/>
      <c r="P290" s="12"/>
      <c r="Q290" s="12"/>
      <c r="R290" s="12"/>
      <c r="S290" s="12"/>
      <c r="T290" s="12"/>
      <c r="U290" s="12"/>
    </row>
    <row r="291" spans="1:21">
      <c r="A291" s="16" t="s">
        <v>565</v>
      </c>
      <c r="B291" s="17">
        <v>0.45929999999999999</v>
      </c>
      <c r="C291" s="18">
        <v>26470.6666</v>
      </c>
      <c r="D291" s="19">
        <v>22156.808000000001</v>
      </c>
      <c r="E291" s="19">
        <v>24042.002199999999</v>
      </c>
      <c r="F291" s="183">
        <v>28340</v>
      </c>
      <c r="G291" s="19">
        <v>30770.427599999999</v>
      </c>
      <c r="H291" s="19">
        <v>26556.501799999998</v>
      </c>
      <c r="I291" s="20">
        <v>11.26</v>
      </c>
      <c r="J291" s="20">
        <v>12.12</v>
      </c>
      <c r="K291" s="20">
        <v>10.79</v>
      </c>
      <c r="L291" s="20">
        <v>173.55959999999999</v>
      </c>
      <c r="O291" s="12"/>
      <c r="P291" s="12"/>
      <c r="Q291" s="12"/>
      <c r="R291" s="12"/>
      <c r="S291" s="12"/>
      <c r="T291" s="12"/>
      <c r="U291" s="12"/>
    </row>
    <row r="292" spans="1:21">
      <c r="A292" s="16" t="s">
        <v>577</v>
      </c>
      <c r="B292" s="17">
        <v>1.0159</v>
      </c>
      <c r="C292" s="18">
        <v>29282.462800000001</v>
      </c>
      <c r="D292" s="19">
        <v>22651.333299999998</v>
      </c>
      <c r="E292" s="19">
        <v>25921.432000000001</v>
      </c>
      <c r="F292" s="183">
        <v>33063.840499999998</v>
      </c>
      <c r="G292" s="19">
        <v>36535.447399999997</v>
      </c>
      <c r="H292" s="19">
        <v>29587.171900000001</v>
      </c>
      <c r="I292" s="20">
        <v>8.0500000000000007</v>
      </c>
      <c r="J292" s="20">
        <v>15.37</v>
      </c>
      <c r="K292" s="20">
        <v>10.43</v>
      </c>
      <c r="L292" s="20">
        <v>176.50890000000001</v>
      </c>
      <c r="O292" s="12"/>
      <c r="P292" s="12"/>
      <c r="Q292" s="12"/>
      <c r="R292" s="12"/>
      <c r="S292" s="12"/>
      <c r="T292" s="12"/>
      <c r="U292" s="12"/>
    </row>
    <row r="293" spans="1:21">
      <c r="A293" s="22" t="s">
        <v>578</v>
      </c>
      <c r="B293" s="23">
        <v>0.29670000000000002</v>
      </c>
      <c r="C293" s="24">
        <v>29483.9166</v>
      </c>
      <c r="D293" s="25">
        <v>25003.305400000001</v>
      </c>
      <c r="E293" s="25">
        <v>27368.1666</v>
      </c>
      <c r="F293" s="183">
        <v>33306.780400000003</v>
      </c>
      <c r="G293" s="25">
        <v>36166.4061</v>
      </c>
      <c r="H293" s="25">
        <v>30207.224300000002</v>
      </c>
      <c r="I293" s="26">
        <v>8.4499999999999993</v>
      </c>
      <c r="J293" s="26">
        <v>12.7</v>
      </c>
      <c r="K293" s="26">
        <v>10.65</v>
      </c>
      <c r="L293" s="26">
        <v>175.14670000000001</v>
      </c>
      <c r="O293" s="12"/>
      <c r="P293" s="12"/>
      <c r="Q293" s="12"/>
      <c r="R293" s="12"/>
      <c r="S293" s="12"/>
      <c r="T293" s="12"/>
      <c r="U293" s="12"/>
    </row>
    <row r="294" spans="1:21">
      <c r="A294" s="22" t="s">
        <v>580</v>
      </c>
      <c r="B294" s="23">
        <v>0.2676</v>
      </c>
      <c r="C294" s="24">
        <v>30078.976999999999</v>
      </c>
      <c r="D294" s="25">
        <v>22344.553500000002</v>
      </c>
      <c r="E294" s="25">
        <v>25714.4702</v>
      </c>
      <c r="F294" s="183">
        <v>33437.951300000001</v>
      </c>
      <c r="G294" s="25">
        <v>36473.617400000003</v>
      </c>
      <c r="H294" s="25">
        <v>29875.712500000001</v>
      </c>
      <c r="I294" s="26">
        <v>8.8699999999999992</v>
      </c>
      <c r="J294" s="26">
        <v>17.899999999999999</v>
      </c>
      <c r="K294" s="26">
        <v>10.17</v>
      </c>
      <c r="L294" s="26">
        <v>177.44749999999999</v>
      </c>
      <c r="O294" s="12"/>
      <c r="P294" s="12"/>
      <c r="Q294" s="12"/>
      <c r="R294" s="12"/>
      <c r="S294" s="12"/>
      <c r="T294" s="12"/>
      <c r="U294" s="12"/>
    </row>
    <row r="295" spans="1:21">
      <c r="A295" s="16" t="s">
        <v>583</v>
      </c>
      <c r="B295" s="17">
        <v>1.5071000000000001</v>
      </c>
      <c r="C295" s="18">
        <v>25864.3377</v>
      </c>
      <c r="D295" s="19">
        <v>22183.840499999998</v>
      </c>
      <c r="E295" s="19">
        <v>23698.413799999998</v>
      </c>
      <c r="F295" s="183">
        <v>28962.614099999999</v>
      </c>
      <c r="G295" s="19">
        <v>32828.477400000003</v>
      </c>
      <c r="H295" s="19">
        <v>26880.855800000001</v>
      </c>
      <c r="I295" s="20">
        <v>12.38</v>
      </c>
      <c r="J295" s="20">
        <v>8.99</v>
      </c>
      <c r="K295" s="20">
        <v>10.1</v>
      </c>
      <c r="L295" s="20">
        <v>175.32249999999999</v>
      </c>
      <c r="O295" s="12"/>
      <c r="P295" s="12"/>
      <c r="Q295" s="12"/>
      <c r="R295" s="12"/>
      <c r="S295" s="12"/>
      <c r="T295" s="12"/>
      <c r="U295" s="12"/>
    </row>
    <row r="296" spans="1:21">
      <c r="A296" s="16" t="s">
        <v>586</v>
      </c>
      <c r="B296" s="17">
        <v>8.2739999999999991</v>
      </c>
      <c r="C296" s="18">
        <v>25291.301800000001</v>
      </c>
      <c r="D296" s="19">
        <v>18064.1895</v>
      </c>
      <c r="E296" s="19">
        <v>20363.818299999999</v>
      </c>
      <c r="F296" s="183">
        <v>30939.1666</v>
      </c>
      <c r="G296" s="19">
        <v>35739.963300000003</v>
      </c>
      <c r="H296" s="19">
        <v>26324.855299999999</v>
      </c>
      <c r="I296" s="20">
        <v>7.18</v>
      </c>
      <c r="J296" s="20">
        <v>13.18</v>
      </c>
      <c r="K296" s="20">
        <v>10.45</v>
      </c>
      <c r="L296" s="20">
        <v>175.28720000000001</v>
      </c>
      <c r="O296" s="12"/>
      <c r="P296" s="12"/>
      <c r="Q296" s="12"/>
      <c r="R296" s="12"/>
      <c r="S296" s="12"/>
      <c r="T296" s="12"/>
      <c r="U296" s="12"/>
    </row>
    <row r="297" spans="1:21">
      <c r="A297" s="22" t="s">
        <v>709</v>
      </c>
      <c r="B297" s="23">
        <v>7.0121000000000002</v>
      </c>
      <c r="C297" s="24">
        <v>24569.113300000001</v>
      </c>
      <c r="D297" s="25">
        <v>17971.103599999999</v>
      </c>
      <c r="E297" s="25">
        <v>20034.237499999999</v>
      </c>
      <c r="F297" s="183">
        <v>30288.753499999999</v>
      </c>
      <c r="G297" s="25">
        <v>35116.205800000003</v>
      </c>
      <c r="H297" s="25">
        <v>25778.241699999999</v>
      </c>
      <c r="I297" s="26">
        <v>7.11</v>
      </c>
      <c r="J297" s="26">
        <v>12.66</v>
      </c>
      <c r="K297" s="26">
        <v>10.5</v>
      </c>
      <c r="L297" s="26">
        <v>175.2253</v>
      </c>
    </row>
    <row r="298" spans="1:21">
      <c r="A298" s="16" t="s">
        <v>588</v>
      </c>
      <c r="B298" s="17">
        <v>1.3345</v>
      </c>
      <c r="C298" s="18">
        <v>30405.1666</v>
      </c>
      <c r="D298" s="19">
        <v>22992.1666</v>
      </c>
      <c r="E298" s="19">
        <v>26167.796399999999</v>
      </c>
      <c r="F298" s="183">
        <v>35259.964099999997</v>
      </c>
      <c r="G298" s="19">
        <v>40073.210400000004</v>
      </c>
      <c r="H298" s="19">
        <v>31181.415499999999</v>
      </c>
      <c r="I298" s="20">
        <v>9.91</v>
      </c>
      <c r="J298" s="20">
        <v>14.15</v>
      </c>
      <c r="K298" s="20">
        <v>10.1</v>
      </c>
      <c r="L298" s="20">
        <v>175.57919999999999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34.7109375" customWidth="1"/>
    <col min="3" max="3" width="22.7109375" style="41" bestFit="1" customWidth="1"/>
    <col min="4" max="4" width="21.7109375" style="34" bestFit="1" customWidth="1"/>
    <col min="5" max="5" width="26.7109375" style="34" bestFit="1" customWidth="1"/>
    <col min="6" max="7" width="33.28515625" style="122" bestFit="1" customWidth="1"/>
    <col min="8" max="8" width="94.140625" bestFit="1" customWidth="1"/>
  </cols>
  <sheetData>
    <row r="1" spans="1:13">
      <c r="A1" s="201"/>
      <c r="B1" s="201"/>
      <c r="C1" s="201"/>
      <c r="D1" s="201"/>
      <c r="E1" s="201"/>
      <c r="F1" s="201"/>
      <c r="G1" s="201"/>
      <c r="H1" s="201"/>
      <c r="I1" s="6"/>
      <c r="K1" s="36"/>
      <c r="L1" s="38"/>
      <c r="M1" s="38"/>
    </row>
    <row r="2" spans="1:13">
      <c r="A2" s="201"/>
      <c r="B2" s="201"/>
      <c r="C2" s="201"/>
      <c r="D2" s="201"/>
      <c r="E2" s="201"/>
      <c r="F2" s="201"/>
      <c r="G2" s="201"/>
      <c r="H2" s="201"/>
      <c r="I2" s="6"/>
      <c r="K2" s="36"/>
      <c r="L2" s="38"/>
      <c r="M2" s="38"/>
    </row>
    <row r="3" spans="1:13">
      <c r="A3" s="201"/>
      <c r="B3" s="201"/>
      <c r="C3" s="201"/>
      <c r="D3" s="201"/>
      <c r="E3" s="201"/>
      <c r="F3" s="201"/>
      <c r="G3" s="201"/>
      <c r="H3" s="201"/>
      <c r="I3" s="6"/>
      <c r="K3" s="36"/>
      <c r="L3" s="38"/>
      <c r="M3" s="38"/>
    </row>
    <row r="4" spans="1:13" ht="21" customHeight="1" thickBot="1">
      <c r="A4" s="270" t="s">
        <v>710</v>
      </c>
      <c r="B4" s="270"/>
      <c r="C4" s="270"/>
      <c r="D4" s="270"/>
      <c r="E4" s="270"/>
      <c r="F4" s="270"/>
      <c r="G4" s="270"/>
      <c r="H4" s="270"/>
    </row>
    <row r="5" spans="1:13" s="191" customFormat="1" ht="30.75" thickBot="1">
      <c r="A5" s="81" t="s">
        <v>27</v>
      </c>
      <c r="B5" s="186" t="s">
        <v>711</v>
      </c>
      <c r="C5" s="187" t="s">
        <v>712</v>
      </c>
      <c r="D5" s="188" t="s">
        <v>713</v>
      </c>
      <c r="E5" s="189" t="s">
        <v>29</v>
      </c>
      <c r="F5" s="190" t="s">
        <v>714</v>
      </c>
      <c r="G5" s="190" t="s">
        <v>715</v>
      </c>
      <c r="H5" s="186" t="s">
        <v>716</v>
      </c>
    </row>
    <row r="6" spans="1:13">
      <c r="A6" s="42"/>
      <c r="B6" s="42"/>
      <c r="C6" s="43"/>
      <c r="D6" s="44"/>
      <c r="E6" s="192"/>
      <c r="F6" s="135">
        <f>ROUND(C6*D6,0)</f>
        <v>0</v>
      </c>
      <c r="G6" s="135">
        <f>ROUND(C6-F6,0)</f>
        <v>0</v>
      </c>
      <c r="H6" s="42"/>
    </row>
    <row r="7" spans="1:13">
      <c r="A7" s="33"/>
      <c r="B7" s="33"/>
      <c r="C7" s="40"/>
      <c r="D7" s="35"/>
      <c r="E7" s="192"/>
      <c r="F7" s="135">
        <f t="shared" ref="F7:F35" si="0">ROUND(C7*D7,0)</f>
        <v>0</v>
      </c>
      <c r="G7" s="135">
        <f t="shared" ref="G7:G35" si="1">ROUND(C7-F7,0)</f>
        <v>0</v>
      </c>
      <c r="H7" s="33"/>
    </row>
    <row r="8" spans="1:13">
      <c r="A8" s="33"/>
      <c r="B8" s="33"/>
      <c r="C8" s="40"/>
      <c r="D8" s="35"/>
      <c r="E8" s="192"/>
      <c r="F8" s="135">
        <f t="shared" si="0"/>
        <v>0</v>
      </c>
      <c r="G8" s="135">
        <f t="shared" si="1"/>
        <v>0</v>
      </c>
      <c r="H8" s="33"/>
    </row>
    <row r="9" spans="1:13">
      <c r="A9" s="33"/>
      <c r="B9" s="33"/>
      <c r="C9" s="40"/>
      <c r="D9" s="35"/>
      <c r="E9" s="192"/>
      <c r="F9" s="135">
        <f t="shared" si="0"/>
        <v>0</v>
      </c>
      <c r="G9" s="135">
        <f t="shared" si="1"/>
        <v>0</v>
      </c>
      <c r="H9" s="33"/>
    </row>
    <row r="10" spans="1:13">
      <c r="A10" s="33"/>
      <c r="B10" s="33"/>
      <c r="C10" s="40"/>
      <c r="D10" s="35"/>
      <c r="E10" s="192"/>
      <c r="F10" s="135">
        <f t="shared" si="0"/>
        <v>0</v>
      </c>
      <c r="G10" s="135">
        <f t="shared" si="1"/>
        <v>0</v>
      </c>
      <c r="H10" s="33"/>
    </row>
    <row r="11" spans="1:13">
      <c r="A11" s="33"/>
      <c r="B11" s="33"/>
      <c r="C11" s="40"/>
      <c r="D11" s="35"/>
      <c r="E11" s="192"/>
      <c r="F11" s="135">
        <f t="shared" si="0"/>
        <v>0</v>
      </c>
      <c r="G11" s="135">
        <f t="shared" si="1"/>
        <v>0</v>
      </c>
      <c r="H11" s="33"/>
    </row>
    <row r="12" spans="1:13">
      <c r="A12" s="33"/>
      <c r="B12" s="33"/>
      <c r="C12" s="40"/>
      <c r="D12" s="35"/>
      <c r="E12" s="192"/>
      <c r="F12" s="135">
        <f t="shared" si="0"/>
        <v>0</v>
      </c>
      <c r="G12" s="135">
        <f t="shared" si="1"/>
        <v>0</v>
      </c>
      <c r="H12" s="33"/>
    </row>
    <row r="13" spans="1:13">
      <c r="A13" s="33"/>
      <c r="B13" s="33"/>
      <c r="C13" s="40"/>
      <c r="D13" s="35"/>
      <c r="E13" s="192"/>
      <c r="F13" s="135">
        <f t="shared" si="0"/>
        <v>0</v>
      </c>
      <c r="G13" s="135">
        <f t="shared" si="1"/>
        <v>0</v>
      </c>
      <c r="H13" s="33"/>
    </row>
    <row r="14" spans="1:13">
      <c r="A14" s="33"/>
      <c r="B14" s="33"/>
      <c r="C14" s="40"/>
      <c r="D14" s="35"/>
      <c r="E14" s="192"/>
      <c r="F14" s="135">
        <f t="shared" si="0"/>
        <v>0</v>
      </c>
      <c r="G14" s="135">
        <f t="shared" si="1"/>
        <v>0</v>
      </c>
      <c r="H14" s="33"/>
    </row>
    <row r="15" spans="1:13">
      <c r="A15" s="33"/>
      <c r="B15" s="33"/>
      <c r="C15" s="40"/>
      <c r="D15" s="35"/>
      <c r="E15" s="192"/>
      <c r="F15" s="135">
        <f t="shared" si="0"/>
        <v>0</v>
      </c>
      <c r="G15" s="135">
        <f t="shared" si="1"/>
        <v>0</v>
      </c>
      <c r="H15" s="33"/>
    </row>
    <row r="16" spans="1:13">
      <c r="A16" s="33"/>
      <c r="B16" s="33"/>
      <c r="C16" s="40"/>
      <c r="D16" s="35"/>
      <c r="E16" s="192"/>
      <c r="F16" s="135">
        <f t="shared" si="0"/>
        <v>0</v>
      </c>
      <c r="G16" s="135">
        <f t="shared" si="1"/>
        <v>0</v>
      </c>
      <c r="H16" s="33"/>
    </row>
    <row r="17" spans="1:8">
      <c r="A17" s="33"/>
      <c r="B17" s="33"/>
      <c r="C17" s="40"/>
      <c r="D17" s="35"/>
      <c r="E17" s="192"/>
      <c r="F17" s="135">
        <f t="shared" si="0"/>
        <v>0</v>
      </c>
      <c r="G17" s="135">
        <f t="shared" si="1"/>
        <v>0</v>
      </c>
      <c r="H17" s="33"/>
    </row>
    <row r="18" spans="1:8">
      <c r="A18" s="33"/>
      <c r="B18" s="33"/>
      <c r="C18" s="40"/>
      <c r="D18" s="35"/>
      <c r="E18" s="192"/>
      <c r="F18" s="135">
        <f t="shared" si="0"/>
        <v>0</v>
      </c>
      <c r="G18" s="135">
        <f t="shared" si="1"/>
        <v>0</v>
      </c>
      <c r="H18" s="33"/>
    </row>
    <row r="19" spans="1:8">
      <c r="A19" s="33"/>
      <c r="B19" s="33"/>
      <c r="C19" s="40"/>
      <c r="D19" s="35"/>
      <c r="E19" s="192"/>
      <c r="F19" s="135">
        <f t="shared" si="0"/>
        <v>0</v>
      </c>
      <c r="G19" s="135">
        <f t="shared" si="1"/>
        <v>0</v>
      </c>
      <c r="H19" s="33"/>
    </row>
    <row r="20" spans="1:8">
      <c r="A20" s="33"/>
      <c r="B20" s="33"/>
      <c r="C20" s="40"/>
      <c r="D20" s="35"/>
      <c r="E20" s="192"/>
      <c r="F20" s="135">
        <f t="shared" si="0"/>
        <v>0</v>
      </c>
      <c r="G20" s="135">
        <f t="shared" si="1"/>
        <v>0</v>
      </c>
      <c r="H20" s="33"/>
    </row>
    <row r="21" spans="1:8">
      <c r="A21" s="33"/>
      <c r="B21" s="33"/>
      <c r="C21" s="40"/>
      <c r="D21" s="35"/>
      <c r="E21" s="192"/>
      <c r="F21" s="135">
        <f t="shared" si="0"/>
        <v>0</v>
      </c>
      <c r="G21" s="135">
        <f t="shared" si="1"/>
        <v>0</v>
      </c>
      <c r="H21" s="33"/>
    </row>
    <row r="22" spans="1:8">
      <c r="A22" s="33"/>
      <c r="B22" s="33"/>
      <c r="C22" s="40"/>
      <c r="D22" s="35"/>
      <c r="E22" s="192"/>
      <c r="F22" s="135">
        <f t="shared" si="0"/>
        <v>0</v>
      </c>
      <c r="G22" s="135">
        <f t="shared" si="1"/>
        <v>0</v>
      </c>
      <c r="H22" s="33"/>
    </row>
    <row r="23" spans="1:8">
      <c r="A23" s="33"/>
      <c r="B23" s="33"/>
      <c r="C23" s="40"/>
      <c r="D23" s="35"/>
      <c r="E23" s="192"/>
      <c r="F23" s="135">
        <f t="shared" si="0"/>
        <v>0</v>
      </c>
      <c r="G23" s="135">
        <f t="shared" si="1"/>
        <v>0</v>
      </c>
      <c r="H23" s="33"/>
    </row>
    <row r="24" spans="1:8">
      <c r="A24" s="33"/>
      <c r="B24" s="33"/>
      <c r="C24" s="40"/>
      <c r="D24" s="35"/>
      <c r="E24" s="192"/>
      <c r="F24" s="135">
        <f t="shared" si="0"/>
        <v>0</v>
      </c>
      <c r="G24" s="135">
        <f t="shared" si="1"/>
        <v>0</v>
      </c>
      <c r="H24" s="33"/>
    </row>
    <row r="25" spans="1:8">
      <c r="A25" s="33"/>
      <c r="B25" s="33"/>
      <c r="C25" s="40"/>
      <c r="D25" s="35"/>
      <c r="E25" s="192"/>
      <c r="F25" s="135">
        <f t="shared" si="0"/>
        <v>0</v>
      </c>
      <c r="G25" s="135">
        <f t="shared" si="1"/>
        <v>0</v>
      </c>
      <c r="H25" s="33"/>
    </row>
    <row r="26" spans="1:8">
      <c r="A26" s="33"/>
      <c r="B26" s="33"/>
      <c r="C26" s="40"/>
      <c r="D26" s="35"/>
      <c r="E26" s="192"/>
      <c r="F26" s="135">
        <f t="shared" si="0"/>
        <v>0</v>
      </c>
      <c r="G26" s="135">
        <f t="shared" si="1"/>
        <v>0</v>
      </c>
      <c r="H26" s="33"/>
    </row>
    <row r="27" spans="1:8">
      <c r="A27" s="33"/>
      <c r="B27" s="33"/>
      <c r="C27" s="40"/>
      <c r="D27" s="35"/>
      <c r="E27" s="192"/>
      <c r="F27" s="135">
        <f t="shared" si="0"/>
        <v>0</v>
      </c>
      <c r="G27" s="135">
        <f t="shared" si="1"/>
        <v>0</v>
      </c>
      <c r="H27" s="33"/>
    </row>
    <row r="28" spans="1:8">
      <c r="A28" s="33"/>
      <c r="B28" s="33"/>
      <c r="C28" s="40"/>
      <c r="D28" s="35"/>
      <c r="E28" s="192"/>
      <c r="F28" s="135">
        <f t="shared" si="0"/>
        <v>0</v>
      </c>
      <c r="G28" s="135">
        <f t="shared" si="1"/>
        <v>0</v>
      </c>
      <c r="H28" s="33"/>
    </row>
    <row r="29" spans="1:8">
      <c r="A29" s="33"/>
      <c r="B29" s="33"/>
      <c r="C29" s="40"/>
      <c r="D29" s="35"/>
      <c r="E29" s="192"/>
      <c r="F29" s="135">
        <f t="shared" si="0"/>
        <v>0</v>
      </c>
      <c r="G29" s="135">
        <f t="shared" si="1"/>
        <v>0</v>
      </c>
      <c r="H29" s="33"/>
    </row>
    <row r="30" spans="1:8">
      <c r="A30" s="33"/>
      <c r="B30" s="33"/>
      <c r="C30" s="40"/>
      <c r="D30" s="35"/>
      <c r="E30" s="192"/>
      <c r="F30" s="135">
        <f t="shared" si="0"/>
        <v>0</v>
      </c>
      <c r="G30" s="135">
        <f t="shared" si="1"/>
        <v>0</v>
      </c>
      <c r="H30" s="33"/>
    </row>
    <row r="31" spans="1:8">
      <c r="A31" s="33"/>
      <c r="B31" s="33"/>
      <c r="C31" s="40"/>
      <c r="D31" s="35"/>
      <c r="E31" s="192"/>
      <c r="F31" s="135">
        <f t="shared" si="0"/>
        <v>0</v>
      </c>
      <c r="G31" s="135">
        <f t="shared" si="1"/>
        <v>0</v>
      </c>
      <c r="H31" s="33"/>
    </row>
    <row r="32" spans="1:8">
      <c r="A32" s="33"/>
      <c r="B32" s="33"/>
      <c r="C32" s="40"/>
      <c r="D32" s="35"/>
      <c r="E32" s="192"/>
      <c r="F32" s="135">
        <f t="shared" si="0"/>
        <v>0</v>
      </c>
      <c r="G32" s="135">
        <f t="shared" si="1"/>
        <v>0</v>
      </c>
      <c r="H32" s="33"/>
    </row>
    <row r="33" spans="1:8">
      <c r="A33" s="33"/>
      <c r="B33" s="33"/>
      <c r="C33" s="40"/>
      <c r="D33" s="35"/>
      <c r="E33" s="192"/>
      <c r="F33" s="135">
        <f t="shared" si="0"/>
        <v>0</v>
      </c>
      <c r="G33" s="135">
        <f t="shared" si="1"/>
        <v>0</v>
      </c>
      <c r="H33" s="33"/>
    </row>
    <row r="34" spans="1:8">
      <c r="A34" s="33"/>
      <c r="B34" s="33"/>
      <c r="C34" s="40"/>
      <c r="D34" s="35"/>
      <c r="E34" s="192"/>
      <c r="F34" s="135">
        <f t="shared" si="0"/>
        <v>0</v>
      </c>
      <c r="G34" s="135">
        <f t="shared" si="1"/>
        <v>0</v>
      </c>
      <c r="H34" s="33"/>
    </row>
    <row r="35" spans="1:8">
      <c r="A35" s="33"/>
      <c r="B35" s="33"/>
      <c r="C35" s="40"/>
      <c r="D35" s="35"/>
      <c r="E35" s="192"/>
      <c r="F35" s="135">
        <f t="shared" si="0"/>
        <v>0</v>
      </c>
      <c r="G35" s="135">
        <f t="shared" si="1"/>
        <v>0</v>
      </c>
      <c r="H35" s="33"/>
    </row>
    <row r="36" spans="1:8">
      <c r="A36" s="271" t="s">
        <v>717</v>
      </c>
      <c r="B36" s="272"/>
      <c r="C36" s="272"/>
      <c r="D36" s="273"/>
      <c r="E36" s="143"/>
      <c r="F36" s="137">
        <f>SUM(F6:F35)</f>
        <v>0</v>
      </c>
      <c r="G36" s="137">
        <f>SUM(G6:G35)</f>
        <v>0</v>
      </c>
      <c r="H36" s="78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100D9-7761-48A7-B717-9250F2E6C134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9A07-8E26-4275-B305-DB6A78AF286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40.28515625" customWidth="1"/>
    <col min="3" max="3" width="22.7109375" style="41" bestFit="1" customWidth="1"/>
    <col min="4" max="4" width="22.28515625" style="34" bestFit="1" customWidth="1"/>
    <col min="5" max="5" width="26.7109375" style="34" bestFit="1" customWidth="1"/>
    <col min="6" max="6" width="33.42578125" style="122" bestFit="1" customWidth="1"/>
    <col min="7" max="7" width="33.28515625" style="122" bestFit="1" customWidth="1"/>
    <col min="8" max="8" width="131.7109375" bestFit="1" customWidth="1"/>
  </cols>
  <sheetData>
    <row r="1" spans="1:13">
      <c r="A1" s="201"/>
      <c r="B1" s="201"/>
      <c r="C1" s="201"/>
      <c r="D1" s="201"/>
      <c r="E1" s="201"/>
      <c r="F1" s="201"/>
      <c r="G1" s="201"/>
      <c r="H1" s="201"/>
      <c r="I1" s="6"/>
      <c r="K1" s="36"/>
      <c r="L1" s="38"/>
      <c r="M1" s="38"/>
    </row>
    <row r="2" spans="1:13">
      <c r="A2" s="201"/>
      <c r="B2" s="201"/>
      <c r="C2" s="201"/>
      <c r="D2" s="201"/>
      <c r="E2" s="201"/>
      <c r="F2" s="201"/>
      <c r="G2" s="201"/>
      <c r="H2" s="201"/>
      <c r="I2" s="6"/>
      <c r="K2" s="36"/>
      <c r="L2" s="38"/>
      <c r="M2" s="38"/>
    </row>
    <row r="3" spans="1:13">
      <c r="A3" s="201"/>
      <c r="B3" s="201"/>
      <c r="C3" s="201"/>
      <c r="D3" s="201"/>
      <c r="E3" s="201"/>
      <c r="F3" s="201"/>
      <c r="G3" s="201"/>
      <c r="H3" s="201"/>
      <c r="I3" s="6"/>
      <c r="K3" s="36"/>
      <c r="L3" s="38"/>
      <c r="M3" s="38"/>
    </row>
    <row r="4" spans="1:13" ht="21.75" thickBot="1">
      <c r="A4" s="274" t="s">
        <v>718</v>
      </c>
      <c r="B4" s="274"/>
      <c r="C4" s="274"/>
      <c r="D4" s="274"/>
      <c r="E4" s="274"/>
      <c r="F4" s="274"/>
      <c r="G4" s="274"/>
      <c r="H4" s="275"/>
    </row>
    <row r="5" spans="1:13" s="191" customFormat="1" ht="30.75" thickBot="1">
      <c r="A5" s="81" t="s">
        <v>27</v>
      </c>
      <c r="B5" s="45" t="s">
        <v>719</v>
      </c>
      <c r="C5" s="46" t="s">
        <v>712</v>
      </c>
      <c r="D5" s="47" t="s">
        <v>713</v>
      </c>
      <c r="E5" s="189" t="s">
        <v>29</v>
      </c>
      <c r="F5" s="138" t="s">
        <v>720</v>
      </c>
      <c r="G5" s="138" t="s">
        <v>721</v>
      </c>
      <c r="H5" s="45" t="s">
        <v>722</v>
      </c>
    </row>
    <row r="6" spans="1:13">
      <c r="A6" s="42"/>
      <c r="B6" s="42"/>
      <c r="C6" s="43"/>
      <c r="D6" s="44"/>
      <c r="E6" s="192"/>
      <c r="F6" s="136">
        <f>ROUND(C6*D6,0)</f>
        <v>0</v>
      </c>
      <c r="G6" s="136">
        <f>ROUND(C6-F6,0)</f>
        <v>0</v>
      </c>
      <c r="H6" s="42"/>
    </row>
    <row r="7" spans="1:13">
      <c r="A7" s="33"/>
      <c r="B7" s="33"/>
      <c r="C7" s="43"/>
      <c r="D7" s="35"/>
      <c r="E7" s="193"/>
      <c r="F7" s="136">
        <f t="shared" ref="F7:F35" si="0">ROUND(C7*D7,0)</f>
        <v>0</v>
      </c>
      <c r="G7" s="136">
        <f t="shared" ref="G7:G35" si="1">ROUND(C7-F7,0)</f>
        <v>0</v>
      </c>
      <c r="H7" s="33"/>
    </row>
    <row r="8" spans="1:13">
      <c r="A8" s="33"/>
      <c r="B8" s="33"/>
      <c r="C8" s="43"/>
      <c r="D8" s="35"/>
      <c r="E8" s="193"/>
      <c r="F8" s="136">
        <f t="shared" si="0"/>
        <v>0</v>
      </c>
      <c r="G8" s="136">
        <f t="shared" si="1"/>
        <v>0</v>
      </c>
      <c r="H8" s="33"/>
    </row>
    <row r="9" spans="1:13">
      <c r="A9" s="33"/>
      <c r="B9" s="33"/>
      <c r="C9" s="43"/>
      <c r="D9" s="35"/>
      <c r="E9" s="193"/>
      <c r="F9" s="136">
        <f t="shared" si="0"/>
        <v>0</v>
      </c>
      <c r="G9" s="136">
        <f t="shared" si="1"/>
        <v>0</v>
      </c>
      <c r="H9" s="33"/>
    </row>
    <row r="10" spans="1:13">
      <c r="A10" s="33"/>
      <c r="B10" s="33"/>
      <c r="C10" s="43"/>
      <c r="D10" s="35"/>
      <c r="E10" s="193"/>
      <c r="F10" s="136">
        <f t="shared" si="0"/>
        <v>0</v>
      </c>
      <c r="G10" s="136">
        <f t="shared" si="1"/>
        <v>0</v>
      </c>
      <c r="H10" s="33"/>
    </row>
    <row r="11" spans="1:13">
      <c r="A11" s="33"/>
      <c r="B11" s="33"/>
      <c r="C11" s="40"/>
      <c r="D11" s="35"/>
      <c r="E11" s="193"/>
      <c r="F11" s="136">
        <f t="shared" si="0"/>
        <v>0</v>
      </c>
      <c r="G11" s="136">
        <f t="shared" si="1"/>
        <v>0</v>
      </c>
      <c r="H11" s="33"/>
    </row>
    <row r="12" spans="1:13">
      <c r="A12" s="33"/>
      <c r="B12" s="33"/>
      <c r="C12" s="40"/>
      <c r="D12" s="35"/>
      <c r="E12" s="193"/>
      <c r="F12" s="136">
        <f t="shared" si="0"/>
        <v>0</v>
      </c>
      <c r="G12" s="136">
        <f t="shared" si="1"/>
        <v>0</v>
      </c>
      <c r="H12" s="33"/>
    </row>
    <row r="13" spans="1:13">
      <c r="A13" s="33"/>
      <c r="B13" s="33"/>
      <c r="C13" s="40"/>
      <c r="D13" s="35"/>
      <c r="E13" s="193"/>
      <c r="F13" s="136">
        <f t="shared" si="0"/>
        <v>0</v>
      </c>
      <c r="G13" s="136">
        <f t="shared" si="1"/>
        <v>0</v>
      </c>
      <c r="H13" s="33"/>
    </row>
    <row r="14" spans="1:13">
      <c r="A14" s="33"/>
      <c r="B14" s="33"/>
      <c r="C14" s="40"/>
      <c r="D14" s="35"/>
      <c r="E14" s="193"/>
      <c r="F14" s="136">
        <f t="shared" si="0"/>
        <v>0</v>
      </c>
      <c r="G14" s="136">
        <f t="shared" si="1"/>
        <v>0</v>
      </c>
      <c r="H14" s="33"/>
    </row>
    <row r="15" spans="1:13">
      <c r="A15" s="33"/>
      <c r="B15" s="33"/>
      <c r="C15" s="40"/>
      <c r="D15" s="35"/>
      <c r="E15" s="193"/>
      <c r="F15" s="136">
        <f t="shared" si="0"/>
        <v>0</v>
      </c>
      <c r="G15" s="136">
        <f t="shared" si="1"/>
        <v>0</v>
      </c>
      <c r="H15" s="33"/>
    </row>
    <row r="16" spans="1:13">
      <c r="A16" s="33"/>
      <c r="B16" s="33"/>
      <c r="C16" s="40"/>
      <c r="D16" s="35"/>
      <c r="E16" s="193"/>
      <c r="F16" s="136">
        <f t="shared" si="0"/>
        <v>0</v>
      </c>
      <c r="G16" s="136">
        <f t="shared" si="1"/>
        <v>0</v>
      </c>
      <c r="H16" s="33"/>
    </row>
    <row r="17" spans="1:8">
      <c r="A17" s="33"/>
      <c r="B17" s="33"/>
      <c r="C17" s="40"/>
      <c r="D17" s="35"/>
      <c r="E17" s="193"/>
      <c r="F17" s="136">
        <f t="shared" si="0"/>
        <v>0</v>
      </c>
      <c r="G17" s="136">
        <f t="shared" si="1"/>
        <v>0</v>
      </c>
      <c r="H17" s="33"/>
    </row>
    <row r="18" spans="1:8">
      <c r="A18" s="33"/>
      <c r="B18" s="33"/>
      <c r="C18" s="40"/>
      <c r="D18" s="35"/>
      <c r="E18" s="193"/>
      <c r="F18" s="136">
        <f t="shared" si="0"/>
        <v>0</v>
      </c>
      <c r="G18" s="136">
        <f t="shared" si="1"/>
        <v>0</v>
      </c>
      <c r="H18" s="33"/>
    </row>
    <row r="19" spans="1:8">
      <c r="A19" s="33"/>
      <c r="B19" s="33"/>
      <c r="C19" s="40"/>
      <c r="D19" s="35"/>
      <c r="E19" s="193"/>
      <c r="F19" s="136">
        <f t="shared" si="0"/>
        <v>0</v>
      </c>
      <c r="G19" s="136">
        <f t="shared" si="1"/>
        <v>0</v>
      </c>
      <c r="H19" s="33"/>
    </row>
    <row r="20" spans="1:8">
      <c r="A20" s="33"/>
      <c r="B20" s="33"/>
      <c r="C20" s="40"/>
      <c r="D20" s="35"/>
      <c r="E20" s="193"/>
      <c r="F20" s="136">
        <f t="shared" si="0"/>
        <v>0</v>
      </c>
      <c r="G20" s="136">
        <f t="shared" si="1"/>
        <v>0</v>
      </c>
      <c r="H20" s="33"/>
    </row>
    <row r="21" spans="1:8">
      <c r="A21" s="33"/>
      <c r="B21" s="33"/>
      <c r="C21" s="40"/>
      <c r="D21" s="35"/>
      <c r="E21" s="193"/>
      <c r="F21" s="136">
        <f t="shared" si="0"/>
        <v>0</v>
      </c>
      <c r="G21" s="136">
        <f t="shared" si="1"/>
        <v>0</v>
      </c>
      <c r="H21" s="33"/>
    </row>
    <row r="22" spans="1:8">
      <c r="A22" s="33"/>
      <c r="B22" s="33"/>
      <c r="C22" s="40"/>
      <c r="D22" s="35"/>
      <c r="E22" s="193"/>
      <c r="F22" s="136">
        <f t="shared" si="0"/>
        <v>0</v>
      </c>
      <c r="G22" s="136">
        <f t="shared" si="1"/>
        <v>0</v>
      </c>
      <c r="H22" s="33"/>
    </row>
    <row r="23" spans="1:8">
      <c r="A23" s="33"/>
      <c r="B23" s="33"/>
      <c r="C23" s="40"/>
      <c r="D23" s="35"/>
      <c r="E23" s="193"/>
      <c r="F23" s="136">
        <f t="shared" si="0"/>
        <v>0</v>
      </c>
      <c r="G23" s="136">
        <f t="shared" si="1"/>
        <v>0</v>
      </c>
      <c r="H23" s="33"/>
    </row>
    <row r="24" spans="1:8">
      <c r="A24" s="33"/>
      <c r="B24" s="33"/>
      <c r="C24" s="40"/>
      <c r="D24" s="35"/>
      <c r="E24" s="193"/>
      <c r="F24" s="136">
        <f t="shared" si="0"/>
        <v>0</v>
      </c>
      <c r="G24" s="136">
        <f t="shared" si="1"/>
        <v>0</v>
      </c>
      <c r="H24" s="33"/>
    </row>
    <row r="25" spans="1:8">
      <c r="A25" s="33"/>
      <c r="B25" s="33"/>
      <c r="C25" s="40"/>
      <c r="D25" s="35"/>
      <c r="E25" s="193"/>
      <c r="F25" s="136">
        <f t="shared" si="0"/>
        <v>0</v>
      </c>
      <c r="G25" s="136">
        <f t="shared" si="1"/>
        <v>0</v>
      </c>
      <c r="H25" s="33"/>
    </row>
    <row r="26" spans="1:8">
      <c r="A26" s="33"/>
      <c r="B26" s="33"/>
      <c r="C26" s="40"/>
      <c r="D26" s="35"/>
      <c r="E26" s="193"/>
      <c r="F26" s="136">
        <f t="shared" si="0"/>
        <v>0</v>
      </c>
      <c r="G26" s="136">
        <f t="shared" si="1"/>
        <v>0</v>
      </c>
      <c r="H26" s="33"/>
    </row>
    <row r="27" spans="1:8">
      <c r="A27" s="33"/>
      <c r="B27" s="33"/>
      <c r="C27" s="40"/>
      <c r="D27" s="35"/>
      <c r="E27" s="193"/>
      <c r="F27" s="136">
        <f t="shared" si="0"/>
        <v>0</v>
      </c>
      <c r="G27" s="136">
        <f t="shared" si="1"/>
        <v>0</v>
      </c>
      <c r="H27" s="33"/>
    </row>
    <row r="28" spans="1:8">
      <c r="A28" s="33"/>
      <c r="B28" s="33"/>
      <c r="C28" s="40"/>
      <c r="D28" s="35"/>
      <c r="E28" s="193"/>
      <c r="F28" s="136">
        <f t="shared" si="0"/>
        <v>0</v>
      </c>
      <c r="G28" s="136">
        <f t="shared" si="1"/>
        <v>0</v>
      </c>
      <c r="H28" s="33"/>
    </row>
    <row r="29" spans="1:8">
      <c r="A29" s="33"/>
      <c r="B29" s="33"/>
      <c r="C29" s="40"/>
      <c r="D29" s="35"/>
      <c r="E29" s="193"/>
      <c r="F29" s="136">
        <f t="shared" si="0"/>
        <v>0</v>
      </c>
      <c r="G29" s="136">
        <f t="shared" si="1"/>
        <v>0</v>
      </c>
      <c r="H29" s="33"/>
    </row>
    <row r="30" spans="1:8">
      <c r="A30" s="33"/>
      <c r="B30" s="33"/>
      <c r="C30" s="40"/>
      <c r="D30" s="35"/>
      <c r="E30" s="193"/>
      <c r="F30" s="136">
        <f t="shared" si="0"/>
        <v>0</v>
      </c>
      <c r="G30" s="136">
        <f t="shared" si="1"/>
        <v>0</v>
      </c>
      <c r="H30" s="33"/>
    </row>
    <row r="31" spans="1:8">
      <c r="A31" s="33"/>
      <c r="B31" s="33"/>
      <c r="C31" s="40"/>
      <c r="D31" s="35"/>
      <c r="E31" s="193"/>
      <c r="F31" s="136">
        <f t="shared" si="0"/>
        <v>0</v>
      </c>
      <c r="G31" s="136">
        <f t="shared" si="1"/>
        <v>0</v>
      </c>
      <c r="H31" s="33"/>
    </row>
    <row r="32" spans="1:8">
      <c r="A32" s="33"/>
      <c r="B32" s="33"/>
      <c r="C32" s="40"/>
      <c r="D32" s="35"/>
      <c r="E32" s="193"/>
      <c r="F32" s="136">
        <f t="shared" si="0"/>
        <v>0</v>
      </c>
      <c r="G32" s="136">
        <f t="shared" si="1"/>
        <v>0</v>
      </c>
      <c r="H32" s="33"/>
    </row>
    <row r="33" spans="1:8">
      <c r="A33" s="33"/>
      <c r="B33" s="33"/>
      <c r="C33" s="40"/>
      <c r="D33" s="35"/>
      <c r="E33" s="193"/>
      <c r="F33" s="136">
        <f t="shared" si="0"/>
        <v>0</v>
      </c>
      <c r="G33" s="136">
        <f t="shared" si="1"/>
        <v>0</v>
      </c>
      <c r="H33" s="33"/>
    </row>
    <row r="34" spans="1:8">
      <c r="A34" s="33"/>
      <c r="B34" s="33"/>
      <c r="C34" s="40"/>
      <c r="D34" s="35"/>
      <c r="E34" s="193"/>
      <c r="F34" s="136">
        <f t="shared" si="0"/>
        <v>0</v>
      </c>
      <c r="G34" s="136">
        <f t="shared" si="1"/>
        <v>0</v>
      </c>
      <c r="H34" s="33"/>
    </row>
    <row r="35" spans="1:8" ht="15.75" thickBot="1">
      <c r="A35" s="33"/>
      <c r="B35" s="33"/>
      <c r="C35" s="40"/>
      <c r="D35" s="35"/>
      <c r="E35" s="193"/>
      <c r="F35" s="136">
        <f t="shared" si="0"/>
        <v>0</v>
      </c>
      <c r="G35" s="136">
        <f t="shared" si="1"/>
        <v>0</v>
      </c>
      <c r="H35" s="33"/>
    </row>
    <row r="36" spans="1:8" ht="15.75" thickBot="1">
      <c r="A36" s="271" t="s">
        <v>717</v>
      </c>
      <c r="B36" s="272"/>
      <c r="C36" s="272"/>
      <c r="D36" s="273"/>
      <c r="E36" s="144"/>
      <c r="F36" s="139">
        <f>SUM(F6:F35)</f>
        <v>0</v>
      </c>
      <c r="G36" s="140">
        <f>SUM(G6:G35)</f>
        <v>0</v>
      </c>
      <c r="H36" s="78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DB1986AA-7F28-453D-BA13-1BC73158CA68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51A051-DEDE-4473-A71C-CCCFDCCC0659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A27D-368E-4D6A-9792-343D06BDD5A4}">
  <sheetPr>
    <tabColor rgb="FF99CCFF"/>
  </sheetPr>
  <dimension ref="A1:L36"/>
  <sheetViews>
    <sheetView workbookViewId="0">
      <pane ySplit="5" topLeftCell="A8" activePane="bottomLeft" state="frozen"/>
      <selection pane="bottomLeft" activeCell="A8" sqref="A8"/>
    </sheetView>
  </sheetViews>
  <sheetFormatPr defaultRowHeight="15"/>
  <cols>
    <col min="1" max="1" width="27.42578125" bestFit="1" customWidth="1"/>
    <col min="2" max="3" width="40.7109375" customWidth="1"/>
    <col min="4" max="4" width="15.7109375" customWidth="1"/>
    <col min="5" max="6" width="15.7109375" style="79" customWidth="1"/>
    <col min="7" max="7" width="22.7109375" style="41" bestFit="1" customWidth="1"/>
    <col min="8" max="8" width="14" style="34" customWidth="1"/>
    <col min="9" max="9" width="18.28515625" style="34" customWidth="1"/>
    <col min="10" max="10" width="26.5703125" style="122" bestFit="1" customWidth="1"/>
    <col min="11" max="11" width="26.42578125" style="122" bestFit="1" customWidth="1"/>
    <col min="12" max="12" width="73.28515625" customWidth="1"/>
  </cols>
  <sheetData>
    <row r="1" spans="1:12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21.75" thickBot="1">
      <c r="A4" s="274" t="s">
        <v>723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5"/>
    </row>
    <row r="5" spans="1:12" s="1" customFormat="1" ht="60.75" thickBot="1">
      <c r="A5" s="81" t="s">
        <v>27</v>
      </c>
      <c r="B5" s="58" t="s">
        <v>724</v>
      </c>
      <c r="C5" s="58" t="s">
        <v>725</v>
      </c>
      <c r="D5" s="58" t="s">
        <v>726</v>
      </c>
      <c r="E5" s="58" t="s">
        <v>727</v>
      </c>
      <c r="F5" s="58" t="s">
        <v>728</v>
      </c>
      <c r="G5" s="59" t="s">
        <v>712</v>
      </c>
      <c r="H5" s="60" t="s">
        <v>713</v>
      </c>
      <c r="I5" s="189" t="s">
        <v>29</v>
      </c>
      <c r="J5" s="141" t="s">
        <v>729</v>
      </c>
      <c r="K5" s="141" t="s">
        <v>730</v>
      </c>
      <c r="L5" s="58" t="s">
        <v>731</v>
      </c>
    </row>
    <row r="6" spans="1:12">
      <c r="A6" s="42"/>
      <c r="B6" s="42"/>
      <c r="C6" s="42"/>
      <c r="D6" s="82"/>
      <c r="E6" s="84"/>
      <c r="F6" s="85"/>
      <c r="G6" s="43"/>
      <c r="H6" s="44"/>
      <c r="I6" s="192"/>
      <c r="J6" s="135">
        <f>ROUND(G6*H6,0)</f>
        <v>0</v>
      </c>
      <c r="K6" s="135">
        <f>ROUND(G6-J6,0)</f>
        <v>0</v>
      </c>
      <c r="L6" s="42"/>
    </row>
    <row r="7" spans="1:12">
      <c r="A7" s="33"/>
      <c r="B7" s="33"/>
      <c r="C7" s="33"/>
      <c r="D7" s="83"/>
      <c r="E7" s="86"/>
      <c r="F7" s="87"/>
      <c r="G7" s="40"/>
      <c r="H7" s="35"/>
      <c r="I7" s="192"/>
      <c r="J7" s="135">
        <f t="shared" ref="J7:J35" si="0">ROUND(G7*H7,0)</f>
        <v>0</v>
      </c>
      <c r="K7" s="136">
        <f t="shared" ref="K7:K35" si="1">G7-J7</f>
        <v>0</v>
      </c>
      <c r="L7" s="33"/>
    </row>
    <row r="8" spans="1:12">
      <c r="A8" s="33"/>
      <c r="B8" s="33"/>
      <c r="C8" s="33"/>
      <c r="D8" s="83"/>
      <c r="E8" s="86"/>
      <c r="F8" s="87"/>
      <c r="G8" s="40"/>
      <c r="H8" s="35"/>
      <c r="I8" s="192"/>
      <c r="J8" s="135">
        <f t="shared" si="0"/>
        <v>0</v>
      </c>
      <c r="K8" s="136">
        <f t="shared" si="1"/>
        <v>0</v>
      </c>
      <c r="L8" s="33"/>
    </row>
    <row r="9" spans="1:12">
      <c r="A9" s="33"/>
      <c r="B9" s="33"/>
      <c r="C9" s="33"/>
      <c r="D9" s="83"/>
      <c r="E9" s="86"/>
      <c r="F9" s="87"/>
      <c r="G9" s="40"/>
      <c r="H9" s="35"/>
      <c r="I9" s="192"/>
      <c r="J9" s="135">
        <f t="shared" si="0"/>
        <v>0</v>
      </c>
      <c r="K9" s="136">
        <f t="shared" si="1"/>
        <v>0</v>
      </c>
      <c r="L9" s="33"/>
    </row>
    <row r="10" spans="1:12">
      <c r="A10" s="33"/>
      <c r="B10" s="33"/>
      <c r="C10" s="33"/>
      <c r="D10" s="83"/>
      <c r="E10" s="86"/>
      <c r="F10" s="87"/>
      <c r="G10" s="40"/>
      <c r="H10" s="35"/>
      <c r="I10" s="192"/>
      <c r="J10" s="135">
        <f t="shared" si="0"/>
        <v>0</v>
      </c>
      <c r="K10" s="136">
        <f t="shared" si="1"/>
        <v>0</v>
      </c>
      <c r="L10" s="33"/>
    </row>
    <row r="11" spans="1:12">
      <c r="A11" s="33"/>
      <c r="B11" s="33"/>
      <c r="C11" s="33"/>
      <c r="D11" s="83"/>
      <c r="E11" s="86"/>
      <c r="F11" s="87"/>
      <c r="G11" s="40"/>
      <c r="H11" s="35"/>
      <c r="I11" s="192"/>
      <c r="J11" s="135">
        <f t="shared" si="0"/>
        <v>0</v>
      </c>
      <c r="K11" s="136">
        <f t="shared" si="1"/>
        <v>0</v>
      </c>
      <c r="L11" s="33"/>
    </row>
    <row r="12" spans="1:12">
      <c r="A12" s="33"/>
      <c r="B12" s="33"/>
      <c r="C12" s="33"/>
      <c r="D12" s="83"/>
      <c r="E12" s="86"/>
      <c r="F12" s="87"/>
      <c r="G12" s="40"/>
      <c r="H12" s="35"/>
      <c r="I12" s="192"/>
      <c r="J12" s="135">
        <f t="shared" si="0"/>
        <v>0</v>
      </c>
      <c r="K12" s="136">
        <f t="shared" si="1"/>
        <v>0</v>
      </c>
      <c r="L12" s="33"/>
    </row>
    <row r="13" spans="1:12">
      <c r="A13" s="33"/>
      <c r="B13" s="33"/>
      <c r="C13" s="33"/>
      <c r="D13" s="83"/>
      <c r="E13" s="86"/>
      <c r="F13" s="87"/>
      <c r="G13" s="40"/>
      <c r="H13" s="35"/>
      <c r="I13" s="192"/>
      <c r="J13" s="135">
        <f t="shared" si="0"/>
        <v>0</v>
      </c>
      <c r="K13" s="136">
        <f t="shared" si="1"/>
        <v>0</v>
      </c>
      <c r="L13" s="33"/>
    </row>
    <row r="14" spans="1:12">
      <c r="A14" s="33"/>
      <c r="B14" s="33"/>
      <c r="C14" s="33"/>
      <c r="D14" s="83"/>
      <c r="E14" s="86"/>
      <c r="F14" s="87"/>
      <c r="G14" s="40"/>
      <c r="H14" s="35"/>
      <c r="I14" s="192"/>
      <c r="J14" s="135">
        <f t="shared" si="0"/>
        <v>0</v>
      </c>
      <c r="K14" s="136">
        <f t="shared" si="1"/>
        <v>0</v>
      </c>
      <c r="L14" s="33"/>
    </row>
    <row r="15" spans="1:12">
      <c r="A15" s="33"/>
      <c r="B15" s="33"/>
      <c r="C15" s="33"/>
      <c r="D15" s="83"/>
      <c r="E15" s="86"/>
      <c r="F15" s="87"/>
      <c r="G15" s="40"/>
      <c r="H15" s="35"/>
      <c r="I15" s="192"/>
      <c r="J15" s="135">
        <f t="shared" si="0"/>
        <v>0</v>
      </c>
      <c r="K15" s="136">
        <f t="shared" si="1"/>
        <v>0</v>
      </c>
      <c r="L15" s="33"/>
    </row>
    <row r="16" spans="1:12">
      <c r="A16" s="33"/>
      <c r="B16" s="33"/>
      <c r="C16" s="33"/>
      <c r="D16" s="83"/>
      <c r="E16" s="86"/>
      <c r="F16" s="87"/>
      <c r="G16" s="40"/>
      <c r="H16" s="35"/>
      <c r="I16" s="192"/>
      <c r="J16" s="135">
        <f t="shared" si="0"/>
        <v>0</v>
      </c>
      <c r="K16" s="136">
        <f t="shared" si="1"/>
        <v>0</v>
      </c>
      <c r="L16" s="33"/>
    </row>
    <row r="17" spans="1:12">
      <c r="A17" s="33"/>
      <c r="B17" s="33"/>
      <c r="C17" s="33"/>
      <c r="D17" s="83"/>
      <c r="E17" s="86"/>
      <c r="F17" s="87"/>
      <c r="G17" s="40"/>
      <c r="H17" s="35"/>
      <c r="I17" s="192"/>
      <c r="J17" s="135">
        <f t="shared" si="0"/>
        <v>0</v>
      </c>
      <c r="K17" s="136">
        <f t="shared" si="1"/>
        <v>0</v>
      </c>
      <c r="L17" s="33"/>
    </row>
    <row r="18" spans="1:12">
      <c r="A18" s="33"/>
      <c r="B18" s="33"/>
      <c r="C18" s="33"/>
      <c r="D18" s="83"/>
      <c r="E18" s="86"/>
      <c r="F18" s="87"/>
      <c r="G18" s="40"/>
      <c r="H18" s="35"/>
      <c r="I18" s="192"/>
      <c r="J18" s="135">
        <f t="shared" si="0"/>
        <v>0</v>
      </c>
      <c r="K18" s="136">
        <f t="shared" si="1"/>
        <v>0</v>
      </c>
      <c r="L18" s="33"/>
    </row>
    <row r="19" spans="1:12">
      <c r="A19" s="33"/>
      <c r="B19" s="33"/>
      <c r="C19" s="33"/>
      <c r="D19" s="83"/>
      <c r="E19" s="86"/>
      <c r="F19" s="87"/>
      <c r="G19" s="40"/>
      <c r="H19" s="35"/>
      <c r="I19" s="192"/>
      <c r="J19" s="135">
        <f t="shared" si="0"/>
        <v>0</v>
      </c>
      <c r="K19" s="136">
        <f t="shared" si="1"/>
        <v>0</v>
      </c>
      <c r="L19" s="33"/>
    </row>
    <row r="20" spans="1:12">
      <c r="A20" s="33"/>
      <c r="B20" s="33"/>
      <c r="C20" s="33"/>
      <c r="D20" s="83"/>
      <c r="E20" s="86"/>
      <c r="F20" s="87"/>
      <c r="G20" s="40"/>
      <c r="H20" s="35"/>
      <c r="I20" s="192"/>
      <c r="J20" s="135">
        <f t="shared" si="0"/>
        <v>0</v>
      </c>
      <c r="K20" s="136">
        <f t="shared" si="1"/>
        <v>0</v>
      </c>
      <c r="L20" s="33"/>
    </row>
    <row r="21" spans="1:12">
      <c r="A21" s="33"/>
      <c r="B21" s="33"/>
      <c r="C21" s="33"/>
      <c r="D21" s="83"/>
      <c r="E21" s="86"/>
      <c r="F21" s="87"/>
      <c r="G21" s="40"/>
      <c r="H21" s="35"/>
      <c r="I21" s="192"/>
      <c r="J21" s="135">
        <f t="shared" si="0"/>
        <v>0</v>
      </c>
      <c r="K21" s="136">
        <f t="shared" si="1"/>
        <v>0</v>
      </c>
      <c r="L21" s="33"/>
    </row>
    <row r="22" spans="1:12">
      <c r="A22" s="33"/>
      <c r="B22" s="33"/>
      <c r="C22" s="33"/>
      <c r="D22" s="83"/>
      <c r="E22" s="86"/>
      <c r="F22" s="87"/>
      <c r="G22" s="40"/>
      <c r="H22" s="35"/>
      <c r="I22" s="192"/>
      <c r="J22" s="135">
        <f t="shared" si="0"/>
        <v>0</v>
      </c>
      <c r="K22" s="136">
        <f t="shared" si="1"/>
        <v>0</v>
      </c>
      <c r="L22" s="33"/>
    </row>
    <row r="23" spans="1:12">
      <c r="A23" s="33"/>
      <c r="B23" s="33"/>
      <c r="C23" s="33"/>
      <c r="D23" s="83"/>
      <c r="E23" s="86"/>
      <c r="F23" s="87"/>
      <c r="G23" s="40"/>
      <c r="H23" s="35"/>
      <c r="I23" s="192"/>
      <c r="J23" s="135">
        <f t="shared" si="0"/>
        <v>0</v>
      </c>
      <c r="K23" s="136">
        <f t="shared" si="1"/>
        <v>0</v>
      </c>
      <c r="L23" s="33"/>
    </row>
    <row r="24" spans="1:12">
      <c r="A24" s="33"/>
      <c r="B24" s="33"/>
      <c r="C24" s="33"/>
      <c r="D24" s="83"/>
      <c r="E24" s="86"/>
      <c r="F24" s="87"/>
      <c r="G24" s="40"/>
      <c r="H24" s="35"/>
      <c r="I24" s="192"/>
      <c r="J24" s="135">
        <f t="shared" si="0"/>
        <v>0</v>
      </c>
      <c r="K24" s="136">
        <f t="shared" si="1"/>
        <v>0</v>
      </c>
      <c r="L24" s="33"/>
    </row>
    <row r="25" spans="1:12">
      <c r="A25" s="33"/>
      <c r="B25" s="33"/>
      <c r="C25" s="33"/>
      <c r="D25" s="83"/>
      <c r="E25" s="86"/>
      <c r="F25" s="87"/>
      <c r="G25" s="40"/>
      <c r="H25" s="35"/>
      <c r="I25" s="192"/>
      <c r="J25" s="135">
        <f t="shared" si="0"/>
        <v>0</v>
      </c>
      <c r="K25" s="136">
        <f t="shared" si="1"/>
        <v>0</v>
      </c>
      <c r="L25" s="33"/>
    </row>
    <row r="26" spans="1:12">
      <c r="A26" s="33"/>
      <c r="B26" s="33"/>
      <c r="C26" s="33"/>
      <c r="D26" s="83"/>
      <c r="E26" s="86"/>
      <c r="F26" s="87"/>
      <c r="G26" s="40"/>
      <c r="H26" s="35"/>
      <c r="I26" s="192"/>
      <c r="J26" s="135">
        <f t="shared" si="0"/>
        <v>0</v>
      </c>
      <c r="K26" s="136">
        <f t="shared" si="1"/>
        <v>0</v>
      </c>
      <c r="L26" s="33"/>
    </row>
    <row r="27" spans="1:12">
      <c r="A27" s="33"/>
      <c r="B27" s="33"/>
      <c r="C27" s="33"/>
      <c r="D27" s="83"/>
      <c r="E27" s="86"/>
      <c r="F27" s="87"/>
      <c r="G27" s="40"/>
      <c r="H27" s="35"/>
      <c r="I27" s="192"/>
      <c r="J27" s="135">
        <f t="shared" si="0"/>
        <v>0</v>
      </c>
      <c r="K27" s="136">
        <f t="shared" si="1"/>
        <v>0</v>
      </c>
      <c r="L27" s="33"/>
    </row>
    <row r="28" spans="1:12">
      <c r="A28" s="33"/>
      <c r="B28" s="33"/>
      <c r="C28" s="33"/>
      <c r="D28" s="83"/>
      <c r="E28" s="86"/>
      <c r="F28" s="87"/>
      <c r="G28" s="40"/>
      <c r="H28" s="35"/>
      <c r="I28" s="192"/>
      <c r="J28" s="135">
        <f t="shared" si="0"/>
        <v>0</v>
      </c>
      <c r="K28" s="136">
        <f t="shared" si="1"/>
        <v>0</v>
      </c>
      <c r="L28" s="33"/>
    </row>
    <row r="29" spans="1:12">
      <c r="A29" s="33"/>
      <c r="B29" s="33"/>
      <c r="C29" s="33"/>
      <c r="D29" s="83"/>
      <c r="E29" s="86"/>
      <c r="F29" s="87"/>
      <c r="G29" s="40"/>
      <c r="H29" s="35"/>
      <c r="I29" s="192"/>
      <c r="J29" s="135">
        <f t="shared" si="0"/>
        <v>0</v>
      </c>
      <c r="K29" s="136">
        <f t="shared" si="1"/>
        <v>0</v>
      </c>
      <c r="L29" s="33"/>
    </row>
    <row r="30" spans="1:12">
      <c r="A30" s="33"/>
      <c r="B30" s="33"/>
      <c r="C30" s="33"/>
      <c r="D30" s="83"/>
      <c r="E30" s="86"/>
      <c r="F30" s="87"/>
      <c r="G30" s="40"/>
      <c r="H30" s="35"/>
      <c r="I30" s="192"/>
      <c r="J30" s="135">
        <f t="shared" si="0"/>
        <v>0</v>
      </c>
      <c r="K30" s="136">
        <f t="shared" si="1"/>
        <v>0</v>
      </c>
      <c r="L30" s="33"/>
    </row>
    <row r="31" spans="1:12">
      <c r="A31" s="33"/>
      <c r="B31" s="33"/>
      <c r="C31" s="33"/>
      <c r="D31" s="83"/>
      <c r="E31" s="86"/>
      <c r="F31" s="87"/>
      <c r="G31" s="40"/>
      <c r="H31" s="35"/>
      <c r="I31" s="192"/>
      <c r="J31" s="135">
        <f t="shared" si="0"/>
        <v>0</v>
      </c>
      <c r="K31" s="136">
        <f t="shared" si="1"/>
        <v>0</v>
      </c>
      <c r="L31" s="33"/>
    </row>
    <row r="32" spans="1:12">
      <c r="A32" s="33"/>
      <c r="B32" s="33"/>
      <c r="C32" s="33"/>
      <c r="D32" s="83"/>
      <c r="E32" s="86"/>
      <c r="F32" s="87"/>
      <c r="G32" s="40"/>
      <c r="H32" s="35"/>
      <c r="I32" s="192"/>
      <c r="J32" s="135">
        <f t="shared" si="0"/>
        <v>0</v>
      </c>
      <c r="K32" s="136">
        <f t="shared" si="1"/>
        <v>0</v>
      </c>
      <c r="L32" s="33"/>
    </row>
    <row r="33" spans="1:12">
      <c r="A33" s="33"/>
      <c r="B33" s="33"/>
      <c r="C33" s="33"/>
      <c r="D33" s="83"/>
      <c r="E33" s="86"/>
      <c r="F33" s="87"/>
      <c r="G33" s="40"/>
      <c r="H33" s="35"/>
      <c r="I33" s="192"/>
      <c r="J33" s="135">
        <f t="shared" si="0"/>
        <v>0</v>
      </c>
      <c r="K33" s="136">
        <f t="shared" si="1"/>
        <v>0</v>
      </c>
      <c r="L33" s="33"/>
    </row>
    <row r="34" spans="1:12">
      <c r="A34" s="33"/>
      <c r="B34" s="33"/>
      <c r="C34" s="33"/>
      <c r="D34" s="83"/>
      <c r="E34" s="86"/>
      <c r="F34" s="87"/>
      <c r="G34" s="40"/>
      <c r="H34" s="35"/>
      <c r="I34" s="192"/>
      <c r="J34" s="135">
        <f t="shared" si="0"/>
        <v>0</v>
      </c>
      <c r="K34" s="136">
        <f t="shared" si="1"/>
        <v>0</v>
      </c>
      <c r="L34" s="33"/>
    </row>
    <row r="35" spans="1:12">
      <c r="A35" s="33"/>
      <c r="B35" s="33"/>
      <c r="C35" s="33"/>
      <c r="D35" s="83"/>
      <c r="E35" s="86"/>
      <c r="F35" s="87"/>
      <c r="G35" s="40"/>
      <c r="H35" s="35"/>
      <c r="I35" s="192"/>
      <c r="J35" s="135">
        <f t="shared" si="0"/>
        <v>0</v>
      </c>
      <c r="K35" s="136">
        <f t="shared" si="1"/>
        <v>0</v>
      </c>
      <c r="L35" s="33"/>
    </row>
    <row r="36" spans="1:12">
      <c r="A36" s="276" t="s">
        <v>717</v>
      </c>
      <c r="B36" s="277"/>
      <c r="C36" s="277"/>
      <c r="D36" s="277"/>
      <c r="E36" s="277"/>
      <c r="F36" s="277"/>
      <c r="G36" s="277"/>
      <c r="H36" s="278"/>
      <c r="I36" s="145"/>
      <c r="J36" s="137">
        <f>SUM(J6:J35)</f>
        <v>0</v>
      </c>
      <c r="K36" s="137">
        <f>SUM(K6:K35)</f>
        <v>0</v>
      </c>
      <c r="L36" s="77"/>
    </row>
  </sheetData>
  <mergeCells count="3">
    <mergeCell ref="A4:L4"/>
    <mergeCell ref="A1:L3"/>
    <mergeCell ref="A36:H36"/>
  </mergeCells>
  <dataValidations count="1">
    <dataValidation type="whole" operator="greaterThanOrEqual" allowBlank="1" showInputMessage="1" showErrorMessage="1" sqref="G6:G35 J6:K35" xr:uid="{5067FC3E-8CD9-4E23-8A3F-38FAF337E06E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E6022-1FDB-4A2F-8C39-7658E48F589F}">
          <x14:formula1>
            <xm:f>'PRVNÍ KROK - vyplnit Subjekty'!$B$5:$B$9</xm:f>
          </x14:formula1>
          <xm:sqref>A6:A35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10F5B07A871343A7312CD17A60545E" ma:contentTypeVersion="4" ma:contentTypeDescription="Vytvoří nový dokument" ma:contentTypeScope="" ma:versionID="03ff7b8ba5805d32ff59658a5515db95">
  <xsd:schema xmlns:xsd="http://www.w3.org/2001/XMLSchema" xmlns:xs="http://www.w3.org/2001/XMLSchema" xmlns:p="http://schemas.microsoft.com/office/2006/metadata/properties" xmlns:ns2="d59be6ce-dee8-4cca-834b-8a5dd88cf902" targetNamespace="http://schemas.microsoft.com/office/2006/metadata/properties" ma:root="true" ma:fieldsID="07bee11acf00aa005396d4a3dc96ac30" ns2:_="">
    <xsd:import namespace="d59be6ce-dee8-4cca-834b-8a5dd88cf9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e6ce-dee8-4cca-834b-8a5dd88cf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6527EE-389F-4E0F-A8A2-4684CCF84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be6ce-dee8-4cca-834b-8a5dd88cf9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6FAB99-893F-4874-B448-6ACD0383AB9B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d59be6ce-dee8-4cca-834b-8a5dd88cf902"/>
  </ds:schemaRefs>
</ds:datastoreItem>
</file>

<file path=customXml/itemProps3.xml><?xml version="1.0" encoding="utf-8"?>
<ds:datastoreItem xmlns:ds="http://schemas.openxmlformats.org/officeDocument/2006/customXml" ds:itemID="{2AA67CF4-3106-4070-951B-9FF34C6948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Úvodní strana</vt:lpstr>
      <vt:lpstr>PRVNÍ KROK - vyplnit Subjekty</vt:lpstr>
      <vt:lpstr>Pokyny pro vyplnění</vt:lpstr>
      <vt:lpstr>Osobní náklady</vt:lpstr>
      <vt:lpstr>ISPV - mzdová sféra ČR</vt:lpstr>
      <vt:lpstr>ISPV - platová sféra ČR</vt:lpstr>
      <vt:lpstr>Externí služby</vt:lpstr>
      <vt:lpstr>Materiál</vt:lpstr>
      <vt:lpstr>Odpisy</vt:lpstr>
      <vt:lpstr>Rozpočet</vt:lpstr>
      <vt:lpstr>Pomůcka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Batlová Miriam</cp:lastModifiedBy>
  <cp:revision/>
  <dcterms:created xsi:type="dcterms:W3CDTF">2022-05-17T14:52:11Z</dcterms:created>
  <dcterms:modified xsi:type="dcterms:W3CDTF">2024-09-27T10:14:50Z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0x0101006B10F5B07A871343A7312CD17A60545E</vt:lpwstr>
  </property>
</Properties>
</file>