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O:\61420\27_OP TAK\Marketing_OP TAK\Marketing - výzva II\Výzva-příprava\Final\"/>
    </mc:Choice>
  </mc:AlternateContent>
  <xr:revisionPtr revIDLastSave="0" documentId="13_ncr:1_{F7DD61ED-1BA4-4FEF-9891-C5DC94C969EC}" xr6:coauthVersionLast="47" xr6:coauthVersionMax="47" xr10:uidLastSave="{00000000-0000-0000-0000-000000000000}"/>
  <bookViews>
    <workbookView xWindow="-103" yWindow="-103" windowWidth="16663" windowHeight="9017" tabRatio="591" activeTab="1" xr2:uid="{00000000-000D-0000-FFFF-FFFF00000000}"/>
  </bookViews>
  <sheets>
    <sheet name="data" sheetId="15" r:id="rId1"/>
    <sheet name="celkem" sheetId="27" r:id="rId2"/>
    <sheet name="01_veletrh" sheetId="8" r:id="rId3"/>
    <sheet name="02_veletrh" sheetId="28" r:id="rId4"/>
    <sheet name="03_veletrh" sheetId="29" r:id="rId5"/>
    <sheet name="04_veletrh" sheetId="30" r:id="rId6"/>
    <sheet name="05_veletrh" sheetId="31" r:id="rId7"/>
  </sheets>
  <externalReferences>
    <externalReference r:id="rId8"/>
  </externalReferences>
  <definedNames>
    <definedName name="_xlnm._FilterDatabase" localSheetId="0" hidden="1">data!$A$208:$A$407</definedName>
    <definedName name="delka">OFFSET('[1]office.lasakovi.com'!$K$22:$K$25,0,0,COUNT('[1]office.lasakovi.com'!$K$22:$K$25),1)</definedName>
    <definedName name="ORIENTACE">OFFSET('[1]office.lasakovi.com'!$K$8,0,0,COUNT('[1]office.lasakovi.com'!$L$8:$L$11),1)</definedName>
    <definedName name="prumer">OFFSET('[1]office.lasakovi.com'!$K$14:$K$18,0,0,COUNT('[1]office.lasakovi.com'!$K$14:$K$18),1)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31" l="1"/>
  <c r="F17" i="8"/>
  <c r="F19" i="8"/>
  <c r="C180" i="15"/>
  <c r="C181" i="15"/>
  <c r="C182" i="15"/>
  <c r="C183" i="15"/>
  <c r="C184" i="15"/>
  <c r="C185" i="15"/>
  <c r="C186" i="15"/>
  <c r="C187" i="15"/>
  <c r="C188" i="15"/>
  <c r="C189" i="15"/>
  <c r="C190" i="15"/>
  <c r="C191" i="15"/>
  <c r="C192" i="15"/>
  <c r="C193" i="15"/>
  <c r="C194" i="15"/>
  <c r="C195" i="15"/>
  <c r="C196" i="15"/>
  <c r="C197" i="15"/>
  <c r="C198" i="15"/>
  <c r="C199" i="15"/>
  <c r="C200" i="15"/>
  <c r="C201" i="15"/>
  <c r="C202" i="15"/>
  <c r="C203" i="15"/>
  <c r="C204" i="15"/>
  <c r="B181" i="15"/>
  <c r="B182" i="15"/>
  <c r="B183" i="15"/>
  <c r="B184" i="15"/>
  <c r="B185" i="15"/>
  <c r="B186" i="15"/>
  <c r="B187" i="15"/>
  <c r="B188" i="15"/>
  <c r="B189" i="15"/>
  <c r="B190" i="15"/>
  <c r="B191" i="15"/>
  <c r="B192" i="15"/>
  <c r="B193" i="15"/>
  <c r="B194" i="15"/>
  <c r="B195" i="15"/>
  <c r="B196" i="15"/>
  <c r="B197" i="15"/>
  <c r="B198" i="15"/>
  <c r="B199" i="15"/>
  <c r="B200" i="15"/>
  <c r="B201" i="15"/>
  <c r="B202" i="15"/>
  <c r="B203" i="15"/>
  <c r="B204" i="15"/>
  <c r="B180" i="15"/>
  <c r="C64" i="15"/>
  <c r="C65" i="15"/>
  <c r="C66" i="15"/>
  <c r="C67" i="15"/>
  <c r="C68" i="15"/>
  <c r="C69" i="15"/>
  <c r="C70" i="15"/>
  <c r="C71" i="15"/>
  <c r="C72" i="15"/>
  <c r="C73" i="15"/>
  <c r="C74" i="15"/>
  <c r="C75" i="15"/>
  <c r="C76" i="15"/>
  <c r="C77" i="15"/>
  <c r="C78" i="15"/>
  <c r="C79" i="15"/>
  <c r="C80" i="15"/>
  <c r="C81" i="15"/>
  <c r="C82" i="15"/>
  <c r="C83" i="15"/>
  <c r="C84" i="15"/>
  <c r="C85" i="15"/>
  <c r="C86" i="15"/>
  <c r="C87" i="15"/>
  <c r="C88" i="15"/>
  <c r="C89" i="15"/>
  <c r="C90" i="15"/>
  <c r="C91" i="15"/>
  <c r="C92" i="15"/>
  <c r="C93" i="15"/>
  <c r="C94" i="15"/>
  <c r="C95" i="15"/>
  <c r="C96" i="15"/>
  <c r="C97" i="15"/>
  <c r="C98" i="15"/>
  <c r="C99" i="15"/>
  <c r="C100" i="15"/>
  <c r="C101" i="15"/>
  <c r="C102" i="15"/>
  <c r="C103" i="15"/>
  <c r="C104" i="15"/>
  <c r="C105" i="15"/>
  <c r="C106" i="15"/>
  <c r="C107" i="15"/>
  <c r="C108" i="15"/>
  <c r="C109" i="15"/>
  <c r="C110" i="15"/>
  <c r="C111" i="15"/>
  <c r="C112" i="15"/>
  <c r="C113" i="15"/>
  <c r="C114" i="15"/>
  <c r="C115" i="15"/>
  <c r="C116" i="15"/>
  <c r="C117" i="15"/>
  <c r="C118" i="15"/>
  <c r="C119" i="15"/>
  <c r="C120" i="15"/>
  <c r="C121" i="15"/>
  <c r="C122" i="15"/>
  <c r="C123" i="15"/>
  <c r="C124" i="15"/>
  <c r="C125" i="15"/>
  <c r="C126" i="15"/>
  <c r="C127" i="15"/>
  <c r="C128" i="15"/>
  <c r="C129" i="15"/>
  <c r="C130" i="15"/>
  <c r="C131" i="15"/>
  <c r="C132" i="15"/>
  <c r="C133" i="15"/>
  <c r="C134" i="15"/>
  <c r="C135" i="15"/>
  <c r="C136" i="15"/>
  <c r="C137" i="15"/>
  <c r="C138" i="15"/>
  <c r="C139" i="15"/>
  <c r="C140" i="15"/>
  <c r="C141" i="15"/>
  <c r="C142" i="15"/>
  <c r="C143" i="15"/>
  <c r="C144" i="15"/>
  <c r="C145" i="15"/>
  <c r="C146" i="15"/>
  <c r="C147" i="15"/>
  <c r="C148" i="15"/>
  <c r="C149" i="15"/>
  <c r="C150" i="15"/>
  <c r="C151" i="15"/>
  <c r="C152" i="15"/>
  <c r="C153" i="15"/>
  <c r="C154" i="15"/>
  <c r="C155" i="15"/>
  <c r="C156" i="15"/>
  <c r="C157" i="15"/>
  <c r="C158" i="15"/>
  <c r="C159" i="15"/>
  <c r="C160" i="15"/>
  <c r="C161" i="15"/>
  <c r="C162" i="15"/>
  <c r="C163" i="15"/>
  <c r="C164" i="15"/>
  <c r="C165" i="15"/>
  <c r="C166" i="15"/>
  <c r="C167" i="15"/>
  <c r="C168" i="15"/>
  <c r="C169" i="15"/>
  <c r="C170" i="15"/>
  <c r="C171" i="15"/>
  <c r="C172" i="15"/>
  <c r="C173" i="15"/>
  <c r="C174" i="15"/>
  <c r="C175" i="15"/>
  <c r="C176" i="15"/>
  <c r="C177" i="15"/>
  <c r="C178" i="15"/>
  <c r="C63" i="15"/>
  <c r="B64" i="15"/>
  <c r="B65" i="15"/>
  <c r="B66" i="15"/>
  <c r="B67" i="15"/>
  <c r="B68" i="15"/>
  <c r="B69" i="15"/>
  <c r="B70" i="15"/>
  <c r="B71" i="15"/>
  <c r="B72" i="15"/>
  <c r="B73" i="15"/>
  <c r="B74" i="15"/>
  <c r="B75" i="15"/>
  <c r="B76" i="15"/>
  <c r="B77" i="15"/>
  <c r="B78" i="15"/>
  <c r="B79" i="15"/>
  <c r="B80" i="15"/>
  <c r="B81" i="15"/>
  <c r="B82" i="15"/>
  <c r="B83" i="15"/>
  <c r="B84" i="15"/>
  <c r="B85" i="15"/>
  <c r="B86" i="15"/>
  <c r="B87" i="15"/>
  <c r="B88" i="15"/>
  <c r="B89" i="15"/>
  <c r="B90" i="15"/>
  <c r="B91" i="15"/>
  <c r="B92" i="15"/>
  <c r="B93" i="15"/>
  <c r="B94" i="15"/>
  <c r="B95" i="15"/>
  <c r="B96" i="15"/>
  <c r="B97" i="15"/>
  <c r="B98" i="15"/>
  <c r="B99" i="15"/>
  <c r="B100" i="15"/>
  <c r="B101" i="15"/>
  <c r="B102" i="15"/>
  <c r="B103" i="15"/>
  <c r="B104" i="15"/>
  <c r="B105" i="15"/>
  <c r="B106" i="15"/>
  <c r="B107" i="15"/>
  <c r="B108" i="15"/>
  <c r="B109" i="15"/>
  <c r="B110" i="15"/>
  <c r="B111" i="15"/>
  <c r="B112" i="15"/>
  <c r="B113" i="15"/>
  <c r="B114" i="15"/>
  <c r="B115" i="15"/>
  <c r="B116" i="15"/>
  <c r="B117" i="15"/>
  <c r="B118" i="15"/>
  <c r="B119" i="15"/>
  <c r="B120" i="15"/>
  <c r="B121" i="15"/>
  <c r="B122" i="15"/>
  <c r="B123" i="15"/>
  <c r="B124" i="15"/>
  <c r="B125" i="15"/>
  <c r="B126" i="15"/>
  <c r="B127" i="15"/>
  <c r="B128" i="15"/>
  <c r="B129" i="15"/>
  <c r="B130" i="15"/>
  <c r="B131" i="15"/>
  <c r="B132" i="15"/>
  <c r="B133" i="15"/>
  <c r="B134" i="15"/>
  <c r="B135" i="15"/>
  <c r="B136" i="15"/>
  <c r="B137" i="15"/>
  <c r="B138" i="15"/>
  <c r="B139" i="15"/>
  <c r="B140" i="15"/>
  <c r="B141" i="15"/>
  <c r="B142" i="15"/>
  <c r="B143" i="15"/>
  <c r="B144" i="15"/>
  <c r="B145" i="15"/>
  <c r="B146" i="15"/>
  <c r="B147" i="15"/>
  <c r="B148" i="15"/>
  <c r="B149" i="15"/>
  <c r="B150" i="15"/>
  <c r="B151" i="15"/>
  <c r="B152" i="15"/>
  <c r="B153" i="15"/>
  <c r="B154" i="15"/>
  <c r="B155" i="15"/>
  <c r="B156" i="15"/>
  <c r="B157" i="15"/>
  <c r="B158" i="15"/>
  <c r="B159" i="15"/>
  <c r="B160" i="15"/>
  <c r="B161" i="15"/>
  <c r="B162" i="15"/>
  <c r="B163" i="15"/>
  <c r="B164" i="15"/>
  <c r="B165" i="15"/>
  <c r="B166" i="15"/>
  <c r="B167" i="15"/>
  <c r="B168" i="15"/>
  <c r="B169" i="15"/>
  <c r="B170" i="15"/>
  <c r="B171" i="15"/>
  <c r="B172" i="15"/>
  <c r="B173" i="15"/>
  <c r="B174" i="15"/>
  <c r="B175" i="15"/>
  <c r="B176" i="15"/>
  <c r="B177" i="15"/>
  <c r="B178" i="15"/>
  <c r="B63" i="15"/>
  <c r="C59" i="15"/>
  <c r="C60" i="15"/>
  <c r="C61" i="15"/>
  <c r="C58" i="15"/>
  <c r="B59" i="15"/>
  <c r="B60" i="15"/>
  <c r="B61" i="15"/>
  <c r="B58" i="15"/>
  <c r="C4" i="15"/>
  <c r="C5" i="15"/>
  <c r="C6" i="15"/>
  <c r="C7" i="15"/>
  <c r="C8" i="15"/>
  <c r="C9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C46" i="15"/>
  <c r="C47" i="15"/>
  <c r="C48" i="15"/>
  <c r="C49" i="15"/>
  <c r="C50" i="15"/>
  <c r="C51" i="15"/>
  <c r="C52" i="15"/>
  <c r="C53" i="15"/>
  <c r="C54" i="15"/>
  <c r="C55" i="15"/>
  <c r="C56" i="15"/>
  <c r="C3" i="15"/>
  <c r="B4" i="15"/>
  <c r="B5" i="15"/>
  <c r="B6" i="15"/>
  <c r="B7" i="15"/>
  <c r="B8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49" i="15"/>
  <c r="B50" i="15"/>
  <c r="B51" i="15"/>
  <c r="B52" i="15"/>
  <c r="B53" i="15"/>
  <c r="B54" i="15"/>
  <c r="B55" i="15"/>
  <c r="B56" i="15"/>
  <c r="B3" i="15"/>
  <c r="A10" i="27" l="1"/>
  <c r="A9" i="27"/>
  <c r="A8" i="27"/>
  <c r="A7" i="27"/>
  <c r="B1" i="31"/>
  <c r="C10" i="27" s="1"/>
  <c r="B1" i="30"/>
  <c r="C9" i="27" s="1"/>
  <c r="B1" i="29"/>
  <c r="C8" i="27" s="1"/>
  <c r="B1" i="28"/>
  <c r="C7" i="27" s="1"/>
  <c r="B1" i="8"/>
  <c r="A6" i="27"/>
  <c r="E10" i="27"/>
  <c r="E9" i="27"/>
  <c r="E8" i="27"/>
  <c r="E7" i="27"/>
  <c r="C6" i="27" l="1"/>
  <c r="D10" i="27"/>
  <c r="D9" i="27"/>
  <c r="D8" i="27"/>
  <c r="D7" i="27"/>
  <c r="H9" i="31"/>
  <c r="F9" i="31"/>
  <c r="H9" i="30"/>
  <c r="F9" i="30"/>
  <c r="H9" i="29"/>
  <c r="F9" i="29"/>
  <c r="H9" i="28"/>
  <c r="F9" i="28"/>
  <c r="F17" i="30" l="1"/>
  <c r="G9" i="27" s="1"/>
  <c r="F17" i="29"/>
  <c r="G8" i="27" s="1"/>
  <c r="F17" i="28"/>
  <c r="G7" i="27" s="1"/>
  <c r="F17" i="31"/>
  <c r="G10" i="27" s="1"/>
  <c r="F15" i="31"/>
  <c r="F15" i="30"/>
  <c r="F15" i="29"/>
  <c r="F15" i="28"/>
  <c r="E6" i="27"/>
  <c r="D6" i="27"/>
  <c r="F13" i="31" l="1"/>
  <c r="F11" i="31"/>
  <c r="F13" i="30"/>
  <c r="F11" i="30"/>
  <c r="F13" i="29"/>
  <c r="F11" i="29"/>
  <c r="F19" i="29" s="1"/>
  <c r="F13" i="28"/>
  <c r="F11" i="28"/>
  <c r="F19" i="28" s="1"/>
  <c r="F9" i="8"/>
  <c r="F21" i="31" l="1"/>
  <c r="I10" i="27" s="1"/>
  <c r="F21" i="28"/>
  <c r="I7" i="27" s="1"/>
  <c r="F21" i="29"/>
  <c r="F23" i="29" s="1"/>
  <c r="F25" i="29" s="1"/>
  <c r="F19" i="30"/>
  <c r="F21" i="30"/>
  <c r="I9" i="27" s="1"/>
  <c r="H7" i="27"/>
  <c r="H8" i="27"/>
  <c r="H9" i="27" l="1"/>
  <c r="F23" i="30"/>
  <c r="F25" i="30" s="1"/>
  <c r="J9" i="27" s="1"/>
  <c r="F23" i="28"/>
  <c r="F25" i="28" s="1"/>
  <c r="J7" i="27" s="1"/>
  <c r="F23" i="31"/>
  <c r="F25" i="31" s="1"/>
  <c r="I8" i="27"/>
  <c r="K7" i="27"/>
  <c r="J8" i="27"/>
  <c r="F8" i="27"/>
  <c r="H10" i="27"/>
  <c r="H9" i="8"/>
  <c r="F7" i="27" l="1"/>
  <c r="F9" i="27"/>
  <c r="J10" i="27"/>
  <c r="F10" i="27"/>
  <c r="K10" i="27"/>
  <c r="K9" i="27"/>
  <c r="K8" i="27"/>
  <c r="G6" i="27"/>
  <c r="G11" i="27" l="1"/>
  <c r="F15" i="8"/>
  <c r="F11" i="8" l="1"/>
  <c r="F13" i="8"/>
  <c r="F21" i="8" s="1"/>
  <c r="F23" i="8" l="1"/>
  <c r="F25" i="8" s="1"/>
  <c r="H6" i="27"/>
  <c r="I6" i="27" l="1"/>
  <c r="H11" i="27"/>
  <c r="F6" i="27"/>
  <c r="F11" i="27" s="1"/>
  <c r="F12" i="27" l="1"/>
  <c r="F29" i="31"/>
  <c r="F29" i="30"/>
  <c r="F29" i="8"/>
  <c r="F29" i="28"/>
  <c r="F29" i="29"/>
  <c r="I11" i="27"/>
  <c r="K6" i="27"/>
  <c r="K11" i="27" s="1"/>
  <c r="J6" i="27"/>
  <c r="J11" i="27" s="1"/>
  <c r="F30" i="31" l="1"/>
  <c r="F30" i="8"/>
  <c r="F30" i="30"/>
  <c r="F30" i="28"/>
  <c r="F30" i="29"/>
</calcChain>
</file>

<file path=xl/sharedStrings.xml><?xml version="1.0" encoding="utf-8"?>
<sst xmlns="http://schemas.openxmlformats.org/spreadsheetml/2006/main" count="508" uniqueCount="238">
  <si>
    <t>ÚČAST náklady na 1m2</t>
  </si>
  <si>
    <t>ÚČAST náklady na KS</t>
  </si>
  <si>
    <t>severní a západní Evropa (mimo Francii a Baltské státy), Itálie, Španělsko, Rusko, Severní a Jižní Amerika</t>
  </si>
  <si>
    <t>Finsko</t>
  </si>
  <si>
    <t>Indexace
2015-2022</t>
  </si>
  <si>
    <t>Irsko</t>
  </si>
  <si>
    <t>Rusko</t>
  </si>
  <si>
    <t>Španělsko</t>
  </si>
  <si>
    <t>Belgie</t>
  </si>
  <si>
    <t>Dánsko</t>
  </si>
  <si>
    <t>Itálie</t>
  </si>
  <si>
    <t>Monako</t>
  </si>
  <si>
    <t>Německo</t>
  </si>
  <si>
    <t>Nizozemsko</t>
  </si>
  <si>
    <t>Rakousko</t>
  </si>
  <si>
    <t>Švédsko</t>
  </si>
  <si>
    <t>Švýcarsko</t>
  </si>
  <si>
    <t>Velká Británie</t>
  </si>
  <si>
    <t>Island</t>
  </si>
  <si>
    <t>Lichtenštejnsko</t>
  </si>
  <si>
    <t>Lucembursko</t>
  </si>
  <si>
    <t>Norsko</t>
  </si>
  <si>
    <t>Argentina</t>
  </si>
  <si>
    <t>Bolívie</t>
  </si>
  <si>
    <t>Brazílie</t>
  </si>
  <si>
    <t>Ekvádor</t>
  </si>
  <si>
    <t>Guyana</t>
  </si>
  <si>
    <t>Chile</t>
  </si>
  <si>
    <t>Kolumbie</t>
  </si>
  <si>
    <t>Paraguay</t>
  </si>
  <si>
    <t>Peru</t>
  </si>
  <si>
    <t>Surinam</t>
  </si>
  <si>
    <t>Trinidad a Tobago</t>
  </si>
  <si>
    <t>Uruguay</t>
  </si>
  <si>
    <t>Venezuela</t>
  </si>
  <si>
    <t>Antigua a Barbuda</t>
  </si>
  <si>
    <t>Bahamy</t>
  </si>
  <si>
    <t>Barbados</t>
  </si>
  <si>
    <t>Belize</t>
  </si>
  <si>
    <t>Dominica</t>
  </si>
  <si>
    <t>Dominikánská republika</t>
  </si>
  <si>
    <t>Grenada</t>
  </si>
  <si>
    <t>Guatemala</t>
  </si>
  <si>
    <t>Haiti</t>
  </si>
  <si>
    <t>Honduras</t>
  </si>
  <si>
    <t>Jamajka</t>
  </si>
  <si>
    <t>Kanada</t>
  </si>
  <si>
    <t>Kostarika</t>
  </si>
  <si>
    <t>Kuba</t>
  </si>
  <si>
    <t>Mexiko</t>
  </si>
  <si>
    <t>Nikaragua</t>
  </si>
  <si>
    <t>Panama</t>
  </si>
  <si>
    <t>Salvador</t>
  </si>
  <si>
    <t>Svatá Lucie</t>
  </si>
  <si>
    <t>Svatý Kryštof</t>
  </si>
  <si>
    <t>Svatý Vincenc a Grenadiny</t>
  </si>
  <si>
    <t>Spojené státy americké</t>
  </si>
  <si>
    <t>USA</t>
  </si>
  <si>
    <t>Francie, Čína, Thajsko, Indonésie</t>
  </si>
  <si>
    <t>Čína</t>
  </si>
  <si>
    <t>Indonésie</t>
  </si>
  <si>
    <t>Thajsko</t>
  </si>
  <si>
    <t>Francie</t>
  </si>
  <si>
    <t>Afrika, Austrálie a Oceánie, Asie (mimo Rusko, Čína, Thajsko, Indonésie)</t>
  </si>
  <si>
    <t>Alžírsko</t>
  </si>
  <si>
    <t>Angola</t>
  </si>
  <si>
    <t>Benin</t>
  </si>
  <si>
    <t>Botswana</t>
  </si>
  <si>
    <t>Burkina</t>
  </si>
  <si>
    <t>Burundi</t>
  </si>
  <si>
    <t>Čad</t>
  </si>
  <si>
    <t>Demokratická republika Kongo</t>
  </si>
  <si>
    <t>Džibutsko</t>
  </si>
  <si>
    <t>Egypt</t>
  </si>
  <si>
    <t>Eritrea</t>
  </si>
  <si>
    <t>Etiopie</t>
  </si>
  <si>
    <t>Gabon</t>
  </si>
  <si>
    <t>Gambie</t>
  </si>
  <si>
    <t>Ghana</t>
  </si>
  <si>
    <t>Guinea</t>
  </si>
  <si>
    <t>Guinea-Bissau</t>
  </si>
  <si>
    <t>Jižní Afrika - JAR</t>
  </si>
  <si>
    <t>Jižní Súdán</t>
  </si>
  <si>
    <t>Kamerun</t>
  </si>
  <si>
    <t>Kapverdy</t>
  </si>
  <si>
    <t>Keňa</t>
  </si>
  <si>
    <t>Komory</t>
  </si>
  <si>
    <t>Kongo</t>
  </si>
  <si>
    <t>Lesotho</t>
  </si>
  <si>
    <t>Libérie</t>
  </si>
  <si>
    <t>Libye</t>
  </si>
  <si>
    <t>Madagaskar</t>
  </si>
  <si>
    <t>Malawi</t>
  </si>
  <si>
    <t>Mali</t>
  </si>
  <si>
    <t>Maroko</t>
  </si>
  <si>
    <t>Mauricius</t>
  </si>
  <si>
    <t>Mauritánie</t>
  </si>
  <si>
    <t>Mosambik</t>
  </si>
  <si>
    <t>Namibie</t>
  </si>
  <si>
    <t>Niger</t>
  </si>
  <si>
    <t>Nigérie</t>
  </si>
  <si>
    <t>Pobřeží slonoviny</t>
  </si>
  <si>
    <t>Rovníková Guinea</t>
  </si>
  <si>
    <t>Rwanda</t>
  </si>
  <si>
    <t>Senegal</t>
  </si>
  <si>
    <t>Seychely</t>
  </si>
  <si>
    <t>Sierra Leone</t>
  </si>
  <si>
    <t>Somálsko</t>
  </si>
  <si>
    <t>Středoafrická republika</t>
  </si>
  <si>
    <t>Súdán</t>
  </si>
  <si>
    <t>Svatý Tomáš</t>
  </si>
  <si>
    <t>Svazijsko</t>
  </si>
  <si>
    <t>Tanzanie</t>
  </si>
  <si>
    <t>Togo</t>
  </si>
  <si>
    <t>Tunisko</t>
  </si>
  <si>
    <t>Uganda</t>
  </si>
  <si>
    <t>Zambie</t>
  </si>
  <si>
    <t>Západní Sahara</t>
  </si>
  <si>
    <t>Zimbabwe</t>
  </si>
  <si>
    <t>Afghánistán</t>
  </si>
  <si>
    <t>Arménie</t>
  </si>
  <si>
    <t>Ázerbájdžán</t>
  </si>
  <si>
    <t>Bahrajn</t>
  </si>
  <si>
    <t>Bangladéš</t>
  </si>
  <si>
    <t>Barma (Myanmar)</t>
  </si>
  <si>
    <t>Bhútán</t>
  </si>
  <si>
    <t>Brunej</t>
  </si>
  <si>
    <t>Filipíny</t>
  </si>
  <si>
    <t>Gruzie</t>
  </si>
  <si>
    <t>Indie</t>
  </si>
  <si>
    <t>Irák</t>
  </si>
  <si>
    <t>Írán</t>
  </si>
  <si>
    <t>Izrael</t>
  </si>
  <si>
    <t>Japonsko</t>
  </si>
  <si>
    <t>Jemen</t>
  </si>
  <si>
    <t>Jižní Korea</t>
  </si>
  <si>
    <t>Jordánsko</t>
  </si>
  <si>
    <t>Kambodža</t>
  </si>
  <si>
    <t>Katar</t>
  </si>
  <si>
    <t>Kazachstán</t>
  </si>
  <si>
    <t>Kuvajt</t>
  </si>
  <si>
    <t>Kypr</t>
  </si>
  <si>
    <t>Kyrgyzstán</t>
  </si>
  <si>
    <t>Laos</t>
  </si>
  <si>
    <t>Libanon</t>
  </si>
  <si>
    <t>Malajsie</t>
  </si>
  <si>
    <t>Maledivy</t>
  </si>
  <si>
    <t>Mongolsko</t>
  </si>
  <si>
    <t>Nepál</t>
  </si>
  <si>
    <t>Omán</t>
  </si>
  <si>
    <t>Pákistán</t>
  </si>
  <si>
    <t>Saúdská Arábie</t>
  </si>
  <si>
    <t>Severní Korea</t>
  </si>
  <si>
    <t>Singapur</t>
  </si>
  <si>
    <t>Spojené arabské emiráty</t>
  </si>
  <si>
    <t>Srí Lanka</t>
  </si>
  <si>
    <t>Sýrie</t>
  </si>
  <si>
    <t>Tádžikistán</t>
  </si>
  <si>
    <t>Tchaj-wan</t>
  </si>
  <si>
    <t>Turecko</t>
  </si>
  <si>
    <t>Turkmenistán</t>
  </si>
  <si>
    <t>Uzbekistán</t>
  </si>
  <si>
    <t>Vietnam</t>
  </si>
  <si>
    <t>Východní Timor</t>
  </si>
  <si>
    <t>Austrálie</t>
  </si>
  <si>
    <t>Cookovy ostrovy</t>
  </si>
  <si>
    <t>Fidži</t>
  </si>
  <si>
    <t>Kiribati</t>
  </si>
  <si>
    <t>Marshallovy ostrovy</t>
  </si>
  <si>
    <t>Mikronésie</t>
  </si>
  <si>
    <t>Nauru</t>
  </si>
  <si>
    <t>Niue</t>
  </si>
  <si>
    <t>Nový Zéland</t>
  </si>
  <si>
    <t>Palau</t>
  </si>
  <si>
    <t>Papua-Nová Guinea</t>
  </si>
  <si>
    <t>Samoa</t>
  </si>
  <si>
    <t>Šalamounovy ostrovy</t>
  </si>
  <si>
    <t>Tonga</t>
  </si>
  <si>
    <t>Tuvalu</t>
  </si>
  <si>
    <t>Vanuatu</t>
  </si>
  <si>
    <t>jižní (mimo Itálii, Španělsko), východní Evropa a Baltské státy</t>
  </si>
  <si>
    <t>Albánie</t>
  </si>
  <si>
    <t>Andorra</t>
  </si>
  <si>
    <t>Bělorusko</t>
  </si>
  <si>
    <t>Bosna a Hercegovina</t>
  </si>
  <si>
    <t>Bulharsko</t>
  </si>
  <si>
    <t>Černá Hora</t>
  </si>
  <si>
    <t>Estonsko</t>
  </si>
  <si>
    <t>Chorvatsko</t>
  </si>
  <si>
    <t>Kosovo</t>
  </si>
  <si>
    <t>Litva</t>
  </si>
  <si>
    <t>Lotyšsko</t>
  </si>
  <si>
    <t>Maďarsko</t>
  </si>
  <si>
    <t>Makedonie</t>
  </si>
  <si>
    <t>Malta</t>
  </si>
  <si>
    <t>Moldavsko</t>
  </si>
  <si>
    <t>Polsko</t>
  </si>
  <si>
    <t>Portugalsko</t>
  </si>
  <si>
    <t>Rumunsko</t>
  </si>
  <si>
    <t>Řecko</t>
  </si>
  <si>
    <t>San Marino</t>
  </si>
  <si>
    <t>Slovensko</t>
  </si>
  <si>
    <t>Slovinsko</t>
  </si>
  <si>
    <t>Srbsko</t>
  </si>
  <si>
    <t>Ukrajina</t>
  </si>
  <si>
    <t>Vatikán</t>
  </si>
  <si>
    <t>vyberte/napište stát</t>
  </si>
  <si>
    <t>Sloupec1</t>
  </si>
  <si>
    <t>ano</t>
  </si>
  <si>
    <t>ne</t>
  </si>
  <si>
    <t>Název projektu:</t>
  </si>
  <si>
    <t>Název žadatele/příjemce:</t>
  </si>
  <si>
    <t xml:space="preserve">Veletrh/
výstava
</t>
  </si>
  <si>
    <t>stát</t>
  </si>
  <si>
    <t>plocha v m2</t>
  </si>
  <si>
    <t>celkové způsobilé výdaje</t>
  </si>
  <si>
    <t>způsobilé výdaje ÚČAST</t>
  </si>
  <si>
    <t>způsobilé výdaje PROPAGAČNÍ MATERIÁLY</t>
  </si>
  <si>
    <t>způsobilé výdaje
DOPRAVA</t>
  </si>
  <si>
    <t>dotace                (50  % CZV)</t>
  </si>
  <si>
    <t>z toho dotace 
v režimu 
de minimis</t>
  </si>
  <si>
    <t>celkem</t>
  </si>
  <si>
    <t>vyplňte název veletrhu a rok konání</t>
  </si>
  <si>
    <t>zvolte (ano/ne)</t>
  </si>
  <si>
    <t>Místo konání veletrhu</t>
  </si>
  <si>
    <t>dotace na propagační materiály</t>
  </si>
  <si>
    <t>dotace na dopravu</t>
  </si>
  <si>
    <t>Velikost plochy v m2</t>
  </si>
  <si>
    <t>PLOCHA</t>
  </si>
  <si>
    <t>MARKETING</t>
  </si>
  <si>
    <t>DOPRAVA</t>
  </si>
  <si>
    <t>CELKOVÉ VÝDAJE</t>
  </si>
  <si>
    <t>ZPŮSOBILÉ  VÝDAJE ÚČAST</t>
  </si>
  <si>
    <t>ZPŮSOBILÉ VÝDAJE PROPAGAČNÍ MATERIÁLY</t>
  </si>
  <si>
    <t>ZPŮSOBILÉ VÝDAJE DOPRAVA</t>
  </si>
  <si>
    <t>CELKOVÉ ZPŮSOBILÉ VÝDAJE</t>
  </si>
  <si>
    <t>DOTACE</t>
  </si>
  <si>
    <t>CELKOVÉ ZPŮSOBILÉ VÝDAJE Z LISTU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</si>
</sst>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K_č_-;\-* #,##0.00\ _K_č_-;_-* &quot;-&quot;??\ _K_č_-;_-@_-"/>
    <numFmt numFmtId="165" formatCode="_-* #,##0.00&quot; Kč&quot;_-;\-* #,##0.00&quot; Kč&quot;_-;_-* \-??&quot; Kč&quot;_-;_-@_-"/>
    <numFmt numFmtId="166" formatCode="0.00\ %"/>
    <numFmt numFmtId="167" formatCode="0.0000000000000000"/>
  </numFmts>
  <fonts count="10" x14ac:knownFonts="1"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1"/>
      <color rgb="FFFFFFFF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sz val="22"/>
      <color rgb="FF000000"/>
      <name val="Calibri"/>
      <family val="2"/>
      <charset val="238"/>
    </font>
    <font>
      <b/>
      <sz val="14"/>
      <color rgb="FFFFFFFF"/>
      <name val="Calibri"/>
      <family val="2"/>
      <charset val="238"/>
    </font>
    <font>
      <sz val="12"/>
      <color rgb="FF000000"/>
      <name val="Calibri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rgb="FF5B9BD5"/>
        <bgColor rgb="FF2E75B6"/>
      </patternFill>
    </fill>
    <fill>
      <patternFill patternType="solid">
        <fgColor rgb="FFF2F2F2"/>
        <bgColor rgb="FFE2F0D9"/>
      </patternFill>
    </fill>
    <fill>
      <patternFill patternType="solid">
        <fgColor rgb="FFE2F0D9"/>
        <bgColor rgb="FFDEEBF7"/>
      </patternFill>
    </fill>
    <fill>
      <patternFill patternType="solid">
        <fgColor rgb="FFFFFFFF"/>
        <bgColor rgb="FFF2F2F2"/>
      </patternFill>
    </fill>
    <fill>
      <patternFill patternType="solid">
        <fgColor theme="6" tint="0.79998168889431442"/>
        <bgColor rgb="FFDEEBF7"/>
      </patternFill>
    </fill>
    <fill>
      <patternFill patternType="solid">
        <fgColor theme="0"/>
        <bgColor rgb="FFE2F0D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rgb="FFE2F0D9"/>
      </patternFill>
    </fill>
    <fill>
      <patternFill patternType="solid">
        <fgColor theme="4" tint="0.59999389629810485"/>
        <bgColor rgb="FF2E75B6"/>
      </patternFill>
    </fill>
    <fill>
      <patternFill patternType="solid">
        <fgColor theme="4" tint="0.39997558519241921"/>
        <bgColor rgb="FF2E75B6"/>
      </patternFill>
    </fill>
    <fill>
      <patternFill patternType="solid">
        <fgColor theme="4" tint="-0.249977111117893"/>
        <bgColor rgb="FF2E75B6"/>
      </patternFill>
    </fill>
    <fill>
      <patternFill patternType="solid">
        <fgColor rgb="FFFF0000"/>
        <bgColor rgb="FFE2F0D9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1" tint="4.9989318521683403E-2"/>
      </left>
      <right style="medium">
        <color theme="1" tint="4.9989318521683403E-2"/>
      </right>
      <top style="medium">
        <color theme="1" tint="4.9989318521683403E-2"/>
      </top>
      <bottom style="medium">
        <color theme="1" tint="4.9989318521683403E-2"/>
      </bottom>
      <diagonal/>
    </border>
    <border>
      <left style="medium">
        <color theme="1" tint="4.9989318521683403E-2"/>
      </left>
      <right/>
      <top/>
      <bottom/>
      <diagonal/>
    </border>
    <border>
      <left/>
      <right style="medium">
        <color theme="1" tint="4.9989318521683403E-2"/>
      </right>
      <top/>
      <bottom/>
      <diagonal/>
    </border>
    <border>
      <left style="medium">
        <color theme="1" tint="4.9989318521683403E-2"/>
      </left>
      <right/>
      <top/>
      <bottom style="medium">
        <color theme="1" tint="4.9989318521683403E-2"/>
      </bottom>
      <diagonal/>
    </border>
    <border>
      <left/>
      <right/>
      <top/>
      <bottom style="medium">
        <color theme="1" tint="4.9989318521683403E-2"/>
      </bottom>
      <diagonal/>
    </border>
    <border>
      <left/>
      <right style="medium">
        <color theme="1" tint="4.9989318521683403E-2"/>
      </right>
      <top/>
      <bottom style="medium">
        <color theme="1" tint="4.9989318521683403E-2"/>
      </bottom>
      <diagonal/>
    </border>
    <border>
      <left style="medium">
        <color theme="1" tint="4.9989318521683403E-2"/>
      </left>
      <right style="medium">
        <color theme="1" tint="4.9989318521683403E-2"/>
      </right>
      <top/>
      <bottom/>
      <diagonal/>
    </border>
    <border>
      <left style="medium">
        <color theme="1" tint="4.9989318521683403E-2"/>
      </left>
      <right/>
      <top style="medium">
        <color theme="1" tint="4.9989318521683403E-2"/>
      </top>
      <bottom/>
      <diagonal/>
    </border>
    <border>
      <left/>
      <right/>
      <top style="medium">
        <color theme="1" tint="4.9989318521683403E-2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165" fontId="5" fillId="0" borderId="0" applyBorder="0" applyProtection="0"/>
  </cellStyleXfs>
  <cellXfs count="87">
    <xf numFmtId="0" fontId="0" fillId="0" borderId="0" xfId="0"/>
    <xf numFmtId="164" fontId="0" fillId="0" borderId="0" xfId="0" applyNumberFormat="1"/>
    <xf numFmtId="165" fontId="0" fillId="3" borderId="2" xfId="1" applyFont="1" applyFill="1" applyBorder="1" applyProtection="1">
      <protection hidden="1"/>
    </xf>
    <xf numFmtId="165" fontId="0" fillId="3" borderId="9" xfId="1" applyFont="1" applyFill="1" applyBorder="1" applyProtection="1">
      <protection hidden="1"/>
    </xf>
    <xf numFmtId="0" fontId="0" fillId="7" borderId="0" xfId="0" applyFill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0" fillId="4" borderId="0" xfId="0" applyFill="1" applyProtection="1">
      <protection locked="0"/>
    </xf>
    <xf numFmtId="165" fontId="0" fillId="4" borderId="0" xfId="1" applyFont="1" applyFill="1" applyBorder="1" applyProtection="1">
      <protection locked="0"/>
    </xf>
    <xf numFmtId="166" fontId="1" fillId="7" borderId="0" xfId="0" applyNumberFormat="1" applyFont="1" applyFill="1" applyProtection="1">
      <protection locked="0"/>
    </xf>
    <xf numFmtId="0" fontId="1" fillId="7" borderId="0" xfId="0" applyFont="1" applyFill="1" applyProtection="1">
      <protection locked="0"/>
    </xf>
    <xf numFmtId="164" fontId="0" fillId="7" borderId="0" xfId="0" applyNumberFormat="1" applyFill="1" applyProtection="1">
      <protection locked="0"/>
    </xf>
    <xf numFmtId="0" fontId="0" fillId="8" borderId="0" xfId="0" applyFill="1"/>
    <xf numFmtId="2" fontId="0" fillId="0" borderId="2" xfId="0" applyNumberFormat="1" applyBorder="1" applyAlignment="1" applyProtection="1">
      <alignment horizontal="center"/>
      <protection locked="0"/>
    </xf>
    <xf numFmtId="165" fontId="4" fillId="10" borderId="2" xfId="1" applyFont="1" applyFill="1" applyBorder="1" applyProtection="1">
      <protection hidden="1"/>
    </xf>
    <xf numFmtId="165" fontId="0" fillId="10" borderId="2" xfId="1" applyFont="1" applyFill="1" applyBorder="1" applyProtection="1">
      <protection hidden="1"/>
    </xf>
    <xf numFmtId="0" fontId="0" fillId="6" borderId="3" xfId="0" applyFill="1" applyBorder="1" applyProtection="1">
      <protection hidden="1"/>
    </xf>
    <xf numFmtId="0" fontId="0" fillId="6" borderId="0" xfId="0" applyFill="1" applyProtection="1">
      <protection hidden="1"/>
    </xf>
    <xf numFmtId="0" fontId="0" fillId="6" borderId="4" xfId="0" applyFill="1" applyBorder="1" applyProtection="1">
      <protection hidden="1"/>
    </xf>
    <xf numFmtId="0" fontId="3" fillId="6" borderId="3" xfId="0" applyFont="1" applyFill="1" applyBorder="1" applyProtection="1">
      <protection hidden="1"/>
    </xf>
    <xf numFmtId="0" fontId="6" fillId="6" borderId="3" xfId="0" applyFont="1" applyFill="1" applyBorder="1" applyProtection="1">
      <protection hidden="1"/>
    </xf>
    <xf numFmtId="0" fontId="3" fillId="6" borderId="8" xfId="0" applyFont="1" applyFill="1" applyBorder="1" applyProtection="1">
      <protection hidden="1"/>
    </xf>
    <xf numFmtId="0" fontId="0" fillId="6" borderId="5" xfId="0" applyFill="1" applyBorder="1" applyProtection="1">
      <protection hidden="1"/>
    </xf>
    <xf numFmtId="0" fontId="0" fillId="6" borderId="8" xfId="0" applyFill="1" applyBorder="1" applyProtection="1">
      <protection hidden="1"/>
    </xf>
    <xf numFmtId="0" fontId="0" fillId="6" borderId="7" xfId="0" applyFill="1" applyBorder="1" applyProtection="1">
      <protection hidden="1"/>
    </xf>
    <xf numFmtId="165" fontId="0" fillId="6" borderId="0" xfId="1" applyFont="1" applyFill="1" applyBorder="1" applyProtection="1">
      <protection hidden="1"/>
    </xf>
    <xf numFmtId="165" fontId="0" fillId="6" borderId="10" xfId="1" applyFont="1" applyFill="1" applyBorder="1" applyProtection="1">
      <protection hidden="1"/>
    </xf>
    <xf numFmtId="165" fontId="0" fillId="6" borderId="6" xfId="1" applyFont="1" applyFill="1" applyBorder="1" applyProtection="1">
      <protection hidden="1"/>
    </xf>
    <xf numFmtId="0" fontId="8" fillId="2" borderId="12" xfId="0" applyFont="1" applyFill="1" applyBorder="1" applyAlignment="1" applyProtection="1">
      <alignment horizontal="center" vertical="center" wrapText="1"/>
      <protection hidden="1"/>
    </xf>
    <xf numFmtId="0" fontId="0" fillId="9" borderId="14" xfId="0" applyFill="1" applyBorder="1" applyProtection="1">
      <protection hidden="1"/>
    </xf>
    <xf numFmtId="165" fontId="5" fillId="0" borderId="1" xfId="1" applyBorder="1" applyProtection="1">
      <protection hidden="1"/>
    </xf>
    <xf numFmtId="165" fontId="0" fillId="0" borderId="15" xfId="0" applyNumberFormat="1" applyBorder="1" applyProtection="1"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Border="1" applyProtection="1">
      <protection hidden="1"/>
    </xf>
    <xf numFmtId="0" fontId="2" fillId="2" borderId="1" xfId="0" applyFont="1" applyFill="1" applyBorder="1" applyProtection="1">
      <protection hidden="1"/>
    </xf>
    <xf numFmtId="0" fontId="0" fillId="0" borderId="1" xfId="0" applyBorder="1" applyProtection="1">
      <protection hidden="1"/>
    </xf>
    <xf numFmtId="0" fontId="0" fillId="0" borderId="0" xfId="0" applyProtection="1">
      <protection hidden="1"/>
    </xf>
    <xf numFmtId="0" fontId="0" fillId="0" borderId="11" xfId="0" applyBorder="1" applyProtection="1">
      <protection hidden="1"/>
    </xf>
    <xf numFmtId="0" fontId="0" fillId="9" borderId="17" xfId="0" applyFill="1" applyBorder="1" applyProtection="1">
      <protection hidden="1"/>
    </xf>
    <xf numFmtId="2" fontId="0" fillId="9" borderId="21" xfId="0" applyNumberFormat="1" applyFill="1" applyBorder="1" applyProtection="1">
      <protection hidden="1"/>
    </xf>
    <xf numFmtId="165" fontId="5" fillId="0" borderId="14" xfId="1" applyBorder="1" applyProtection="1">
      <protection hidden="1"/>
    </xf>
    <xf numFmtId="165" fontId="5" fillId="0" borderId="23" xfId="1" applyBorder="1" applyProtection="1">
      <protection hidden="1"/>
    </xf>
    <xf numFmtId="165" fontId="0" fillId="0" borderId="24" xfId="0" applyNumberFormat="1" applyBorder="1" applyProtection="1">
      <protection hidden="1"/>
    </xf>
    <xf numFmtId="165" fontId="0" fillId="0" borderId="25" xfId="0" applyNumberFormat="1" applyBorder="1" applyProtection="1">
      <protection hidden="1"/>
    </xf>
    <xf numFmtId="0" fontId="8" fillId="11" borderId="12" xfId="0" applyFont="1" applyFill="1" applyBorder="1" applyAlignment="1" applyProtection="1">
      <alignment horizontal="center" vertical="center" wrapText="1"/>
      <protection hidden="1"/>
    </xf>
    <xf numFmtId="0" fontId="8" fillId="11" borderId="22" xfId="0" applyFont="1" applyFill="1" applyBorder="1" applyAlignment="1" applyProtection="1">
      <alignment horizontal="center" vertical="center" wrapText="1"/>
      <protection hidden="1"/>
    </xf>
    <xf numFmtId="0" fontId="8" fillId="12" borderId="12" xfId="0" applyFont="1" applyFill="1" applyBorder="1" applyAlignment="1" applyProtection="1">
      <alignment horizontal="center" vertical="center" wrapText="1"/>
      <protection hidden="1"/>
    </xf>
    <xf numFmtId="0" fontId="8" fillId="12" borderId="13" xfId="0" applyFont="1" applyFill="1" applyBorder="1" applyAlignment="1" applyProtection="1">
      <alignment horizontal="center" vertical="center" wrapText="1"/>
      <protection hidden="1"/>
    </xf>
    <xf numFmtId="0" fontId="8" fillId="12" borderId="22" xfId="0" applyFont="1" applyFill="1" applyBorder="1" applyAlignment="1" applyProtection="1">
      <alignment horizontal="center" vertical="center" wrapText="1"/>
      <protection hidden="1"/>
    </xf>
    <xf numFmtId="0" fontId="8" fillId="13" borderId="12" xfId="0" applyFont="1" applyFill="1" applyBorder="1" applyAlignment="1" applyProtection="1">
      <alignment horizontal="center" vertical="center" wrapText="1"/>
      <protection hidden="1"/>
    </xf>
    <xf numFmtId="0" fontId="8" fillId="13" borderId="16" xfId="0" applyFont="1" applyFill="1" applyBorder="1" applyAlignment="1" applyProtection="1">
      <alignment horizontal="center" vertical="center" wrapText="1"/>
      <protection hidden="1"/>
    </xf>
    <xf numFmtId="0" fontId="8" fillId="13" borderId="20" xfId="0" applyFont="1" applyFill="1" applyBorder="1" applyAlignment="1" applyProtection="1">
      <alignment horizontal="center" vertical="center" wrapText="1"/>
      <protection hidden="1"/>
    </xf>
    <xf numFmtId="165" fontId="5" fillId="9" borderId="14" xfId="1" applyFill="1" applyBorder="1" applyProtection="1">
      <protection hidden="1"/>
    </xf>
    <xf numFmtId="165" fontId="5" fillId="9" borderId="23" xfId="1" applyFill="1" applyBorder="1" applyProtection="1">
      <protection hidden="1"/>
    </xf>
    <xf numFmtId="165" fontId="5" fillId="9" borderId="1" xfId="1" applyFill="1" applyBorder="1" applyProtection="1">
      <protection hidden="1"/>
    </xf>
    <xf numFmtId="0" fontId="0" fillId="0" borderId="14" xfId="0" applyBorder="1" applyProtection="1">
      <protection hidden="1"/>
    </xf>
    <xf numFmtId="0" fontId="0" fillId="0" borderId="17" xfId="0" applyBorder="1" applyProtection="1">
      <protection hidden="1"/>
    </xf>
    <xf numFmtId="2" fontId="0" fillId="0" borderId="21" xfId="0" applyNumberFormat="1" applyBorder="1" applyProtection="1">
      <protection hidden="1"/>
    </xf>
    <xf numFmtId="165" fontId="0" fillId="8" borderId="0" xfId="0" applyNumberFormat="1" applyFill="1"/>
    <xf numFmtId="0" fontId="0" fillId="7" borderId="12" xfId="0" applyFill="1" applyBorder="1" applyProtection="1">
      <protection locked="0"/>
    </xf>
    <xf numFmtId="0" fontId="3" fillId="7" borderId="14" xfId="0" applyFont="1" applyFill="1" applyBorder="1" applyProtection="1">
      <protection locked="0"/>
    </xf>
    <xf numFmtId="0" fontId="0" fillId="7" borderId="23" xfId="0" applyFill="1" applyBorder="1" applyProtection="1">
      <protection locked="0"/>
    </xf>
    <xf numFmtId="0" fontId="3" fillId="7" borderId="26" xfId="0" applyFont="1" applyFill="1" applyBorder="1" applyProtection="1">
      <protection locked="0"/>
    </xf>
    <xf numFmtId="0" fontId="0" fillId="7" borderId="27" xfId="0" applyFill="1" applyBorder="1" applyProtection="1">
      <protection locked="0"/>
    </xf>
    <xf numFmtId="0" fontId="3" fillId="14" borderId="22" xfId="0" applyFont="1" applyFill="1" applyBorder="1" applyAlignment="1" applyProtection="1">
      <alignment horizontal="center" vertical="center"/>
      <protection locked="0"/>
    </xf>
    <xf numFmtId="165" fontId="0" fillId="0" borderId="28" xfId="0" applyNumberFormat="1" applyBorder="1" applyProtection="1">
      <protection hidden="1"/>
    </xf>
    <xf numFmtId="0" fontId="7" fillId="5" borderId="2" xfId="0" applyFont="1" applyFill="1" applyBorder="1" applyAlignment="1" applyProtection="1">
      <alignment horizontal="center" vertical="center"/>
      <protection locked="0"/>
    </xf>
    <xf numFmtId="0" fontId="3" fillId="7" borderId="0" xfId="0" applyFont="1" applyFill="1" applyProtection="1">
      <protection locked="0"/>
    </xf>
    <xf numFmtId="0" fontId="0" fillId="7" borderId="0" xfId="0" applyFill="1"/>
    <xf numFmtId="0" fontId="9" fillId="8" borderId="0" xfId="0" applyFont="1" applyFill="1" applyProtection="1">
      <protection hidden="1"/>
    </xf>
    <xf numFmtId="167" fontId="0" fillId="0" borderId="0" xfId="0" applyNumberFormat="1"/>
    <xf numFmtId="0" fontId="0" fillId="0" borderId="0" xfId="0" applyAlignment="1">
      <alignment wrapText="1"/>
    </xf>
    <xf numFmtId="165" fontId="2" fillId="2" borderId="1" xfId="0" applyNumberFormat="1" applyFont="1" applyFill="1" applyBorder="1" applyAlignment="1" applyProtection="1">
      <alignment horizontal="center" vertical="center" wrapText="1"/>
      <protection hidden="1"/>
    </xf>
    <xf numFmtId="165" fontId="2" fillId="2" borderId="1" xfId="0" applyNumberFormat="1" applyFont="1" applyFill="1" applyBorder="1" applyProtection="1">
      <protection hidden="1"/>
    </xf>
    <xf numFmtId="165" fontId="0" fillId="0" borderId="0" xfId="0" applyNumberFormat="1" applyProtection="1">
      <protection hidden="1"/>
    </xf>
    <xf numFmtId="165" fontId="0" fillId="0" borderId="0" xfId="0" applyNumberFormat="1"/>
    <xf numFmtId="0" fontId="0" fillId="8" borderId="12" xfId="0" applyFill="1" applyBorder="1" applyAlignment="1">
      <alignment horizontal="right"/>
    </xf>
    <xf numFmtId="0" fontId="0" fillId="8" borderId="26" xfId="0" applyFill="1" applyBorder="1" applyAlignment="1">
      <alignment horizontal="right"/>
    </xf>
    <xf numFmtId="0" fontId="0" fillId="0" borderId="18" xfId="0" applyBorder="1" applyAlignment="1" applyProtection="1">
      <alignment horizontal="center"/>
      <protection hidden="1"/>
    </xf>
    <xf numFmtId="0" fontId="0" fillId="0" borderId="19" xfId="0" applyBorder="1" applyAlignment="1" applyProtection="1">
      <alignment horizontal="center"/>
      <protection hidden="1"/>
    </xf>
    <xf numFmtId="0" fontId="0" fillId="0" borderId="30" xfId="0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7" fillId="0" borderId="18" xfId="0" applyFont="1" applyBorder="1" applyAlignment="1" applyProtection="1">
      <alignment horizontal="center" vertical="center"/>
      <protection locked="0" hidden="1"/>
    </xf>
    <xf numFmtId="0" fontId="7" fillId="0" borderId="19" xfId="0" applyFont="1" applyBorder="1" applyAlignment="1" applyProtection="1">
      <alignment horizontal="center" vertical="center"/>
      <protection locked="0" hidden="1"/>
    </xf>
    <xf numFmtId="0" fontId="7" fillId="0" borderId="29" xfId="0" applyFont="1" applyBorder="1" applyAlignment="1" applyProtection="1">
      <alignment horizontal="center" vertical="center"/>
      <protection locked="0" hidden="1"/>
    </xf>
  </cellXfs>
  <cellStyles count="2">
    <cellStyle name="Měna" xfId="1" builtinId="4"/>
    <cellStyle name="Normální" xfId="0" builtinId="0"/>
  </cellStyles>
  <dxfs count="15">
    <dxf>
      <fill>
        <patternFill>
          <bgColor rgb="FFFF0000"/>
        </patternFill>
      </fill>
    </dxf>
    <dxf>
      <font>
        <color theme="1"/>
      </font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theme="9" tint="0.39994506668294322"/>
        </patternFill>
      </fill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1"/>
    </dxf>
    <dxf>
      <protection locked="1" hidden="1"/>
    </dxf>
    <dxf>
      <protection locked="1" hidden="1"/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235"/>
      <rgbColor rgb="FF800080"/>
      <rgbColor rgb="FF008080"/>
      <rgbColor rgb="FFD9D9D9"/>
      <rgbColor rgb="FF808080"/>
      <rgbColor rgb="FF5B9BD5"/>
      <rgbColor rgb="FF993366"/>
      <rgbColor rgb="FFFFF2CC"/>
      <rgbColor rgb="FFDEEBF7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F2F2F2"/>
      <rgbColor rgb="FFE2F0D9"/>
      <rgbColor rgb="FFFFE699"/>
      <rgbColor rgb="FF9DC3E6"/>
      <rgbColor rgb="FFFBE5D6"/>
      <rgbColor rgb="FFDBDBDB"/>
      <rgbColor rgb="FFF8CBAD"/>
      <rgbColor rgb="FF2E75B6"/>
      <rgbColor rgb="FF33CCCC"/>
      <rgbColor rgb="FF99CC00"/>
      <rgbColor rgb="FFFFCC00"/>
      <rgbColor rgb="FFFF9900"/>
      <rgbColor rgb="FFED7D31"/>
      <rgbColor rgb="FF595959"/>
      <rgbColor rgb="FFA5A5A5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52916</xdr:colOff>
      <xdr:row>0</xdr:row>
      <xdr:rowOff>63500</xdr:rowOff>
    </xdr:from>
    <xdr:to>
      <xdr:col>2</xdr:col>
      <xdr:colOff>1996016</xdr:colOff>
      <xdr:row>2</xdr:row>
      <xdr:rowOff>104684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4640C52C-13BB-4303-AF45-F3F58BC4597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07999" y="63500"/>
          <a:ext cx="1943100" cy="4330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2949575</xdr:colOff>
      <xdr:row>16</xdr:row>
      <xdr:rowOff>43816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D1533DF2-60C2-48CA-88C4-571DF8F9E61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083" y="3386667"/>
          <a:ext cx="2949575" cy="4248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352;&#225;rka\Disk%20Google\03_MPO\04_Zjednodu&#353;en&#233;%20vykazov&#225;n&#237;\N&#225;vrh%20&#269;.%208\propojene-zavisle-seznamy-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fice.lasakovi.com"/>
    </sheetNames>
    <sheetDataSet>
      <sheetData sheetId="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ulka2" displayName="Tabulka2" ref="A207:A407" totalsRowShown="0" headerRowDxfId="14" dataDxfId="13">
  <autoFilter ref="A207:A407" xr:uid="{00000000-0009-0000-0100-000002000000}"/>
  <tableColumns count="1">
    <tableColumn id="1" xr3:uid="{00000000-0010-0000-0000-000001000000}" name="Sloupec1" dataDxfId="1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ulka1" displayName="Tabulka1" ref="A409:A411" totalsRowShown="0">
  <autoFilter ref="A409:A411" xr:uid="{00000000-0009-0000-0100-000001000000}"/>
  <tableColumns count="1">
    <tableColumn id="1" xr3:uid="{00000000-0010-0000-0100-000001000000}" name="Sloupec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1"/>
  <sheetViews>
    <sheetView topLeftCell="B1" zoomScale="85" zoomScaleNormal="85" workbookViewId="0">
      <selection activeCell="F3" sqref="F3"/>
    </sheetView>
  </sheetViews>
  <sheetFormatPr defaultRowHeight="14.6" x14ac:dyDescent="0.4"/>
  <cols>
    <col min="1" max="1" width="69.53515625" customWidth="1"/>
    <col min="2" max="3" width="29.84375" style="75" customWidth="1"/>
    <col min="5" max="5" width="13.3046875" bestFit="1" customWidth="1"/>
    <col min="6" max="6" width="18.84375" bestFit="1" customWidth="1"/>
    <col min="10" max="10" width="24" bestFit="1" customWidth="1"/>
  </cols>
  <sheetData>
    <row r="1" spans="1:10" x14ac:dyDescent="0.4">
      <c r="A1" s="32"/>
      <c r="B1" s="72" t="s">
        <v>0</v>
      </c>
      <c r="C1" s="72" t="s">
        <v>1</v>
      </c>
    </row>
    <row r="2" spans="1:10" ht="29.15" x14ac:dyDescent="0.4">
      <c r="A2" s="32" t="s">
        <v>2</v>
      </c>
      <c r="B2" s="72"/>
      <c r="C2" s="72"/>
    </row>
    <row r="3" spans="1:10" ht="29.15" x14ac:dyDescent="0.4">
      <c r="A3" s="33" t="s">
        <v>3</v>
      </c>
      <c r="B3" s="30">
        <f>ROUND(8386.26*$F$3,2)</f>
        <v>9905.66</v>
      </c>
      <c r="C3" s="30">
        <f>ROUND(143714.46*$F$3,2)</f>
        <v>169752.34</v>
      </c>
      <c r="E3" s="71" t="s">
        <v>4</v>
      </c>
      <c r="F3" s="70">
        <v>1.1811778527359207</v>
      </c>
    </row>
    <row r="4" spans="1:10" x14ac:dyDescent="0.4">
      <c r="A4" s="33" t="s">
        <v>5</v>
      </c>
      <c r="B4" s="30">
        <f t="shared" ref="B4:B56" si="0">ROUND(8386.26*$F$3,2)</f>
        <v>9905.66</v>
      </c>
      <c r="C4" s="30">
        <f t="shared" ref="C4:C56" si="1">ROUND(143714.46*$F$3,2)</f>
        <v>169752.34</v>
      </c>
    </row>
    <row r="5" spans="1:10" x14ac:dyDescent="0.4">
      <c r="A5" s="33" t="s">
        <v>6</v>
      </c>
      <c r="B5" s="30">
        <f t="shared" si="0"/>
        <v>9905.66</v>
      </c>
      <c r="C5" s="30">
        <f t="shared" si="1"/>
        <v>169752.34</v>
      </c>
      <c r="J5" s="70"/>
    </row>
    <row r="6" spans="1:10" x14ac:dyDescent="0.4">
      <c r="A6" s="33" t="s">
        <v>7</v>
      </c>
      <c r="B6" s="30">
        <f t="shared" si="0"/>
        <v>9905.66</v>
      </c>
      <c r="C6" s="30">
        <f t="shared" si="1"/>
        <v>169752.34</v>
      </c>
    </row>
    <row r="7" spans="1:10" x14ac:dyDescent="0.4">
      <c r="A7" s="33" t="s">
        <v>8</v>
      </c>
      <c r="B7" s="30">
        <f t="shared" si="0"/>
        <v>9905.66</v>
      </c>
      <c r="C7" s="30">
        <f t="shared" si="1"/>
        <v>169752.34</v>
      </c>
    </row>
    <row r="8" spans="1:10" x14ac:dyDescent="0.4">
      <c r="A8" s="33" t="s">
        <v>9</v>
      </c>
      <c r="B8" s="30">
        <f t="shared" si="0"/>
        <v>9905.66</v>
      </c>
      <c r="C8" s="30">
        <f t="shared" si="1"/>
        <v>169752.34</v>
      </c>
    </row>
    <row r="9" spans="1:10" x14ac:dyDescent="0.4">
      <c r="A9" s="33" t="s">
        <v>10</v>
      </c>
      <c r="B9" s="30">
        <f t="shared" si="0"/>
        <v>9905.66</v>
      </c>
      <c r="C9" s="30">
        <f t="shared" si="1"/>
        <v>169752.34</v>
      </c>
    </row>
    <row r="10" spans="1:10" x14ac:dyDescent="0.4">
      <c r="A10" s="33" t="s">
        <v>11</v>
      </c>
      <c r="B10" s="30">
        <f t="shared" si="0"/>
        <v>9905.66</v>
      </c>
      <c r="C10" s="30">
        <f t="shared" si="1"/>
        <v>169752.34</v>
      </c>
    </row>
    <row r="11" spans="1:10" x14ac:dyDescent="0.4">
      <c r="A11" s="33" t="s">
        <v>12</v>
      </c>
      <c r="B11" s="30">
        <f t="shared" si="0"/>
        <v>9905.66</v>
      </c>
      <c r="C11" s="30">
        <f t="shared" si="1"/>
        <v>169752.34</v>
      </c>
    </row>
    <row r="12" spans="1:10" x14ac:dyDescent="0.4">
      <c r="A12" s="33" t="s">
        <v>13</v>
      </c>
      <c r="B12" s="30">
        <f t="shared" si="0"/>
        <v>9905.66</v>
      </c>
      <c r="C12" s="30">
        <f t="shared" si="1"/>
        <v>169752.34</v>
      </c>
    </row>
    <row r="13" spans="1:10" x14ac:dyDescent="0.4">
      <c r="A13" s="33" t="s">
        <v>14</v>
      </c>
      <c r="B13" s="30">
        <f t="shared" si="0"/>
        <v>9905.66</v>
      </c>
      <c r="C13" s="30">
        <f t="shared" si="1"/>
        <v>169752.34</v>
      </c>
    </row>
    <row r="14" spans="1:10" x14ac:dyDescent="0.4">
      <c r="A14" s="33" t="s">
        <v>15</v>
      </c>
      <c r="B14" s="30">
        <f t="shared" si="0"/>
        <v>9905.66</v>
      </c>
      <c r="C14" s="30">
        <f t="shared" si="1"/>
        <v>169752.34</v>
      </c>
    </row>
    <row r="15" spans="1:10" x14ac:dyDescent="0.4">
      <c r="A15" s="33" t="s">
        <v>16</v>
      </c>
      <c r="B15" s="30">
        <f t="shared" si="0"/>
        <v>9905.66</v>
      </c>
      <c r="C15" s="30">
        <f t="shared" si="1"/>
        <v>169752.34</v>
      </c>
    </row>
    <row r="16" spans="1:10" x14ac:dyDescent="0.4">
      <c r="A16" s="33" t="s">
        <v>17</v>
      </c>
      <c r="B16" s="30">
        <f t="shared" si="0"/>
        <v>9905.66</v>
      </c>
      <c r="C16" s="30">
        <f t="shared" si="1"/>
        <v>169752.34</v>
      </c>
    </row>
    <row r="17" spans="1:3" x14ac:dyDescent="0.4">
      <c r="A17" s="33" t="s">
        <v>18</v>
      </c>
      <c r="B17" s="30">
        <f t="shared" si="0"/>
        <v>9905.66</v>
      </c>
      <c r="C17" s="30">
        <f t="shared" si="1"/>
        <v>169752.34</v>
      </c>
    </row>
    <row r="18" spans="1:3" x14ac:dyDescent="0.4">
      <c r="A18" s="33" t="s">
        <v>19</v>
      </c>
      <c r="B18" s="30">
        <f t="shared" si="0"/>
        <v>9905.66</v>
      </c>
      <c r="C18" s="30">
        <f t="shared" si="1"/>
        <v>169752.34</v>
      </c>
    </row>
    <row r="19" spans="1:3" x14ac:dyDescent="0.4">
      <c r="A19" s="33" t="s">
        <v>20</v>
      </c>
      <c r="B19" s="30">
        <f t="shared" si="0"/>
        <v>9905.66</v>
      </c>
      <c r="C19" s="30">
        <f t="shared" si="1"/>
        <v>169752.34</v>
      </c>
    </row>
    <row r="20" spans="1:3" x14ac:dyDescent="0.4">
      <c r="A20" s="33" t="s">
        <v>21</v>
      </c>
      <c r="B20" s="30">
        <f t="shared" si="0"/>
        <v>9905.66</v>
      </c>
      <c r="C20" s="30">
        <f t="shared" si="1"/>
        <v>169752.34</v>
      </c>
    </row>
    <row r="21" spans="1:3" x14ac:dyDescent="0.4">
      <c r="A21" s="33" t="s">
        <v>22</v>
      </c>
      <c r="B21" s="30">
        <f t="shared" si="0"/>
        <v>9905.66</v>
      </c>
      <c r="C21" s="30">
        <f t="shared" si="1"/>
        <v>169752.34</v>
      </c>
    </row>
    <row r="22" spans="1:3" x14ac:dyDescent="0.4">
      <c r="A22" s="33" t="s">
        <v>23</v>
      </c>
      <c r="B22" s="30">
        <f t="shared" si="0"/>
        <v>9905.66</v>
      </c>
      <c r="C22" s="30">
        <f t="shared" si="1"/>
        <v>169752.34</v>
      </c>
    </row>
    <row r="23" spans="1:3" x14ac:dyDescent="0.4">
      <c r="A23" s="33" t="s">
        <v>24</v>
      </c>
      <c r="B23" s="30">
        <f t="shared" si="0"/>
        <v>9905.66</v>
      </c>
      <c r="C23" s="30">
        <f t="shared" si="1"/>
        <v>169752.34</v>
      </c>
    </row>
    <row r="24" spans="1:3" x14ac:dyDescent="0.4">
      <c r="A24" s="33" t="s">
        <v>25</v>
      </c>
      <c r="B24" s="30">
        <f t="shared" si="0"/>
        <v>9905.66</v>
      </c>
      <c r="C24" s="30">
        <f t="shared" si="1"/>
        <v>169752.34</v>
      </c>
    </row>
    <row r="25" spans="1:3" x14ac:dyDescent="0.4">
      <c r="A25" s="33" t="s">
        <v>26</v>
      </c>
      <c r="B25" s="30">
        <f t="shared" si="0"/>
        <v>9905.66</v>
      </c>
      <c r="C25" s="30">
        <f t="shared" si="1"/>
        <v>169752.34</v>
      </c>
    </row>
    <row r="26" spans="1:3" x14ac:dyDescent="0.4">
      <c r="A26" s="33" t="s">
        <v>27</v>
      </c>
      <c r="B26" s="30">
        <f t="shared" si="0"/>
        <v>9905.66</v>
      </c>
      <c r="C26" s="30">
        <f t="shared" si="1"/>
        <v>169752.34</v>
      </c>
    </row>
    <row r="27" spans="1:3" x14ac:dyDescent="0.4">
      <c r="A27" s="33" t="s">
        <v>28</v>
      </c>
      <c r="B27" s="30">
        <f t="shared" si="0"/>
        <v>9905.66</v>
      </c>
      <c r="C27" s="30">
        <f t="shared" si="1"/>
        <v>169752.34</v>
      </c>
    </row>
    <row r="28" spans="1:3" x14ac:dyDescent="0.4">
      <c r="A28" s="33" t="s">
        <v>29</v>
      </c>
      <c r="B28" s="30">
        <f t="shared" si="0"/>
        <v>9905.66</v>
      </c>
      <c r="C28" s="30">
        <f t="shared" si="1"/>
        <v>169752.34</v>
      </c>
    </row>
    <row r="29" spans="1:3" x14ac:dyDescent="0.4">
      <c r="A29" s="33" t="s">
        <v>30</v>
      </c>
      <c r="B29" s="30">
        <f t="shared" si="0"/>
        <v>9905.66</v>
      </c>
      <c r="C29" s="30">
        <f t="shared" si="1"/>
        <v>169752.34</v>
      </c>
    </row>
    <row r="30" spans="1:3" x14ac:dyDescent="0.4">
      <c r="A30" s="33" t="s">
        <v>31</v>
      </c>
      <c r="B30" s="30">
        <f t="shared" si="0"/>
        <v>9905.66</v>
      </c>
      <c r="C30" s="30">
        <f t="shared" si="1"/>
        <v>169752.34</v>
      </c>
    </row>
    <row r="31" spans="1:3" x14ac:dyDescent="0.4">
      <c r="A31" s="33" t="s">
        <v>32</v>
      </c>
      <c r="B31" s="30">
        <f t="shared" si="0"/>
        <v>9905.66</v>
      </c>
      <c r="C31" s="30">
        <f t="shared" si="1"/>
        <v>169752.34</v>
      </c>
    </row>
    <row r="32" spans="1:3" x14ac:dyDescent="0.4">
      <c r="A32" s="33" t="s">
        <v>33</v>
      </c>
      <c r="B32" s="30">
        <f t="shared" si="0"/>
        <v>9905.66</v>
      </c>
      <c r="C32" s="30">
        <f t="shared" si="1"/>
        <v>169752.34</v>
      </c>
    </row>
    <row r="33" spans="1:3" x14ac:dyDescent="0.4">
      <c r="A33" s="33" t="s">
        <v>34</v>
      </c>
      <c r="B33" s="30">
        <f t="shared" si="0"/>
        <v>9905.66</v>
      </c>
      <c r="C33" s="30">
        <f t="shared" si="1"/>
        <v>169752.34</v>
      </c>
    </row>
    <row r="34" spans="1:3" x14ac:dyDescent="0.4">
      <c r="A34" s="33" t="s">
        <v>35</v>
      </c>
      <c r="B34" s="30">
        <f t="shared" si="0"/>
        <v>9905.66</v>
      </c>
      <c r="C34" s="30">
        <f t="shared" si="1"/>
        <v>169752.34</v>
      </c>
    </row>
    <row r="35" spans="1:3" x14ac:dyDescent="0.4">
      <c r="A35" s="33" t="s">
        <v>36</v>
      </c>
      <c r="B35" s="30">
        <f t="shared" si="0"/>
        <v>9905.66</v>
      </c>
      <c r="C35" s="30">
        <f t="shared" si="1"/>
        <v>169752.34</v>
      </c>
    </row>
    <row r="36" spans="1:3" x14ac:dyDescent="0.4">
      <c r="A36" s="33" t="s">
        <v>37</v>
      </c>
      <c r="B36" s="30">
        <f t="shared" si="0"/>
        <v>9905.66</v>
      </c>
      <c r="C36" s="30">
        <f t="shared" si="1"/>
        <v>169752.34</v>
      </c>
    </row>
    <row r="37" spans="1:3" x14ac:dyDescent="0.4">
      <c r="A37" s="33" t="s">
        <v>38</v>
      </c>
      <c r="B37" s="30">
        <f t="shared" si="0"/>
        <v>9905.66</v>
      </c>
      <c r="C37" s="30">
        <f t="shared" si="1"/>
        <v>169752.34</v>
      </c>
    </row>
    <row r="38" spans="1:3" x14ac:dyDescent="0.4">
      <c r="A38" s="33" t="s">
        <v>39</v>
      </c>
      <c r="B38" s="30">
        <f t="shared" si="0"/>
        <v>9905.66</v>
      </c>
      <c r="C38" s="30">
        <f t="shared" si="1"/>
        <v>169752.34</v>
      </c>
    </row>
    <row r="39" spans="1:3" x14ac:dyDescent="0.4">
      <c r="A39" s="33" t="s">
        <v>40</v>
      </c>
      <c r="B39" s="30">
        <f t="shared" si="0"/>
        <v>9905.66</v>
      </c>
      <c r="C39" s="30">
        <f t="shared" si="1"/>
        <v>169752.34</v>
      </c>
    </row>
    <row r="40" spans="1:3" x14ac:dyDescent="0.4">
      <c r="A40" s="33" t="s">
        <v>41</v>
      </c>
      <c r="B40" s="30">
        <f t="shared" si="0"/>
        <v>9905.66</v>
      </c>
      <c r="C40" s="30">
        <f t="shared" si="1"/>
        <v>169752.34</v>
      </c>
    </row>
    <row r="41" spans="1:3" x14ac:dyDescent="0.4">
      <c r="A41" s="33" t="s">
        <v>42</v>
      </c>
      <c r="B41" s="30">
        <f t="shared" si="0"/>
        <v>9905.66</v>
      </c>
      <c r="C41" s="30">
        <f t="shared" si="1"/>
        <v>169752.34</v>
      </c>
    </row>
    <row r="42" spans="1:3" x14ac:dyDescent="0.4">
      <c r="A42" s="33" t="s">
        <v>43</v>
      </c>
      <c r="B42" s="30">
        <f t="shared" si="0"/>
        <v>9905.66</v>
      </c>
      <c r="C42" s="30">
        <f t="shared" si="1"/>
        <v>169752.34</v>
      </c>
    </row>
    <row r="43" spans="1:3" x14ac:dyDescent="0.4">
      <c r="A43" s="33" t="s">
        <v>44</v>
      </c>
      <c r="B43" s="30">
        <f t="shared" si="0"/>
        <v>9905.66</v>
      </c>
      <c r="C43" s="30">
        <f t="shared" si="1"/>
        <v>169752.34</v>
      </c>
    </row>
    <row r="44" spans="1:3" x14ac:dyDescent="0.4">
      <c r="A44" s="33" t="s">
        <v>45</v>
      </c>
      <c r="B44" s="30">
        <f t="shared" si="0"/>
        <v>9905.66</v>
      </c>
      <c r="C44" s="30">
        <f t="shared" si="1"/>
        <v>169752.34</v>
      </c>
    </row>
    <row r="45" spans="1:3" x14ac:dyDescent="0.4">
      <c r="A45" s="33" t="s">
        <v>46</v>
      </c>
      <c r="B45" s="30">
        <f t="shared" si="0"/>
        <v>9905.66</v>
      </c>
      <c r="C45" s="30">
        <f t="shared" si="1"/>
        <v>169752.34</v>
      </c>
    </row>
    <row r="46" spans="1:3" x14ac:dyDescent="0.4">
      <c r="A46" s="33" t="s">
        <v>47</v>
      </c>
      <c r="B46" s="30">
        <f t="shared" si="0"/>
        <v>9905.66</v>
      </c>
      <c r="C46" s="30">
        <f t="shared" si="1"/>
        <v>169752.34</v>
      </c>
    </row>
    <row r="47" spans="1:3" x14ac:dyDescent="0.4">
      <c r="A47" s="33" t="s">
        <v>48</v>
      </c>
      <c r="B47" s="30">
        <f t="shared" si="0"/>
        <v>9905.66</v>
      </c>
      <c r="C47" s="30">
        <f t="shared" si="1"/>
        <v>169752.34</v>
      </c>
    </row>
    <row r="48" spans="1:3" x14ac:dyDescent="0.4">
      <c r="A48" s="33" t="s">
        <v>49</v>
      </c>
      <c r="B48" s="30">
        <f t="shared" si="0"/>
        <v>9905.66</v>
      </c>
      <c r="C48" s="30">
        <f t="shared" si="1"/>
        <v>169752.34</v>
      </c>
    </row>
    <row r="49" spans="1:5" x14ac:dyDescent="0.4">
      <c r="A49" s="33" t="s">
        <v>50</v>
      </c>
      <c r="B49" s="30">
        <f t="shared" si="0"/>
        <v>9905.66</v>
      </c>
      <c r="C49" s="30">
        <f t="shared" si="1"/>
        <v>169752.34</v>
      </c>
    </row>
    <row r="50" spans="1:5" x14ac:dyDescent="0.4">
      <c r="A50" s="33" t="s">
        <v>51</v>
      </c>
      <c r="B50" s="30">
        <f t="shared" si="0"/>
        <v>9905.66</v>
      </c>
      <c r="C50" s="30">
        <f t="shared" si="1"/>
        <v>169752.34</v>
      </c>
    </row>
    <row r="51" spans="1:5" x14ac:dyDescent="0.4">
      <c r="A51" s="33" t="s">
        <v>52</v>
      </c>
      <c r="B51" s="30">
        <f t="shared" si="0"/>
        <v>9905.66</v>
      </c>
      <c r="C51" s="30">
        <f t="shared" si="1"/>
        <v>169752.34</v>
      </c>
    </row>
    <row r="52" spans="1:5" x14ac:dyDescent="0.4">
      <c r="A52" s="33" t="s">
        <v>53</v>
      </c>
      <c r="B52" s="30">
        <f t="shared" si="0"/>
        <v>9905.66</v>
      </c>
      <c r="C52" s="30">
        <f t="shared" si="1"/>
        <v>169752.34</v>
      </c>
    </row>
    <row r="53" spans="1:5" x14ac:dyDescent="0.4">
      <c r="A53" s="33" t="s">
        <v>54</v>
      </c>
      <c r="B53" s="30">
        <f t="shared" si="0"/>
        <v>9905.66</v>
      </c>
      <c r="C53" s="30">
        <f t="shared" si="1"/>
        <v>169752.34</v>
      </c>
    </row>
    <row r="54" spans="1:5" x14ac:dyDescent="0.4">
      <c r="A54" s="33" t="s">
        <v>55</v>
      </c>
      <c r="B54" s="30">
        <f t="shared" si="0"/>
        <v>9905.66</v>
      </c>
      <c r="C54" s="30">
        <f t="shared" si="1"/>
        <v>169752.34</v>
      </c>
    </row>
    <row r="55" spans="1:5" x14ac:dyDescent="0.4">
      <c r="A55" s="33" t="s">
        <v>56</v>
      </c>
      <c r="B55" s="30">
        <f t="shared" si="0"/>
        <v>9905.66</v>
      </c>
      <c r="C55" s="30">
        <f t="shared" si="1"/>
        <v>169752.34</v>
      </c>
      <c r="E55" s="1"/>
    </row>
    <row r="56" spans="1:5" x14ac:dyDescent="0.4">
      <c r="A56" s="33" t="s">
        <v>57</v>
      </c>
      <c r="B56" s="30">
        <f t="shared" si="0"/>
        <v>9905.66</v>
      </c>
      <c r="C56" s="30">
        <f t="shared" si="1"/>
        <v>169752.34</v>
      </c>
      <c r="E56" s="1"/>
    </row>
    <row r="57" spans="1:5" x14ac:dyDescent="0.4">
      <c r="A57" s="34" t="s">
        <v>58</v>
      </c>
      <c r="B57" s="73"/>
      <c r="C57" s="73"/>
    </row>
    <row r="58" spans="1:5" x14ac:dyDescent="0.4">
      <c r="A58" s="35" t="s">
        <v>59</v>
      </c>
      <c r="B58" s="30">
        <f>ROUND(10159.78*$F$3,2)</f>
        <v>12000.51</v>
      </c>
      <c r="C58" s="30">
        <f>ROUND(275400.17*$F$3,2)</f>
        <v>325296.58</v>
      </c>
    </row>
    <row r="59" spans="1:5" x14ac:dyDescent="0.4">
      <c r="A59" s="35" t="s">
        <v>60</v>
      </c>
      <c r="B59" s="30">
        <f t="shared" ref="B59:B61" si="2">ROUND(10159.78*$F$3,2)</f>
        <v>12000.51</v>
      </c>
      <c r="C59" s="30">
        <f t="shared" ref="C59:C61" si="3">ROUND(275400.17*$F$3,2)</f>
        <v>325296.58</v>
      </c>
    </row>
    <row r="60" spans="1:5" x14ac:dyDescent="0.4">
      <c r="A60" s="35" t="s">
        <v>61</v>
      </c>
      <c r="B60" s="30">
        <f t="shared" si="2"/>
        <v>12000.51</v>
      </c>
      <c r="C60" s="30">
        <f t="shared" si="3"/>
        <v>325296.58</v>
      </c>
    </row>
    <row r="61" spans="1:5" x14ac:dyDescent="0.4">
      <c r="A61" s="35" t="s">
        <v>62</v>
      </c>
      <c r="B61" s="30">
        <f t="shared" si="2"/>
        <v>12000.51</v>
      </c>
      <c r="C61" s="30">
        <f t="shared" si="3"/>
        <v>325296.58</v>
      </c>
    </row>
    <row r="62" spans="1:5" x14ac:dyDescent="0.4">
      <c r="A62" s="34" t="s">
        <v>63</v>
      </c>
      <c r="B62" s="73"/>
      <c r="C62" s="73"/>
    </row>
    <row r="63" spans="1:5" x14ac:dyDescent="0.4">
      <c r="A63" s="35" t="s">
        <v>64</v>
      </c>
      <c r="B63" s="30">
        <f>ROUND(8852.91*$F$3,2)</f>
        <v>10456.86</v>
      </c>
      <c r="C63" s="30">
        <f>ROUND(89811.24*$F$3,2)</f>
        <v>106083.05</v>
      </c>
    </row>
    <row r="64" spans="1:5" x14ac:dyDescent="0.4">
      <c r="A64" s="35" t="s">
        <v>65</v>
      </c>
      <c r="B64" s="30">
        <f t="shared" ref="B64:B127" si="4">ROUND(8852.91*$F$3,2)</f>
        <v>10456.86</v>
      </c>
      <c r="C64" s="30">
        <f t="shared" ref="C64:C127" si="5">ROUND(89811.24*$F$3,2)</f>
        <v>106083.05</v>
      </c>
    </row>
    <row r="65" spans="1:3" x14ac:dyDescent="0.4">
      <c r="A65" s="35" t="s">
        <v>66</v>
      </c>
      <c r="B65" s="30">
        <f t="shared" si="4"/>
        <v>10456.86</v>
      </c>
      <c r="C65" s="30">
        <f t="shared" si="5"/>
        <v>106083.05</v>
      </c>
    </row>
    <row r="66" spans="1:3" x14ac:dyDescent="0.4">
      <c r="A66" s="35" t="s">
        <v>67</v>
      </c>
      <c r="B66" s="30">
        <f t="shared" si="4"/>
        <v>10456.86</v>
      </c>
      <c r="C66" s="30">
        <f t="shared" si="5"/>
        <v>106083.05</v>
      </c>
    </row>
    <row r="67" spans="1:3" x14ac:dyDescent="0.4">
      <c r="A67" s="35" t="s">
        <v>68</v>
      </c>
      <c r="B67" s="30">
        <f t="shared" si="4"/>
        <v>10456.86</v>
      </c>
      <c r="C67" s="30">
        <f t="shared" si="5"/>
        <v>106083.05</v>
      </c>
    </row>
    <row r="68" spans="1:3" x14ac:dyDescent="0.4">
      <c r="A68" s="35" t="s">
        <v>69</v>
      </c>
      <c r="B68" s="30">
        <f t="shared" si="4"/>
        <v>10456.86</v>
      </c>
      <c r="C68" s="30">
        <f t="shared" si="5"/>
        <v>106083.05</v>
      </c>
    </row>
    <row r="69" spans="1:3" x14ac:dyDescent="0.4">
      <c r="A69" s="35" t="s">
        <v>70</v>
      </c>
      <c r="B69" s="30">
        <f t="shared" si="4"/>
        <v>10456.86</v>
      </c>
      <c r="C69" s="30">
        <f t="shared" si="5"/>
        <v>106083.05</v>
      </c>
    </row>
    <row r="70" spans="1:3" x14ac:dyDescent="0.4">
      <c r="A70" s="35" t="s">
        <v>71</v>
      </c>
      <c r="B70" s="30">
        <f t="shared" si="4"/>
        <v>10456.86</v>
      </c>
      <c r="C70" s="30">
        <f t="shared" si="5"/>
        <v>106083.05</v>
      </c>
    </row>
    <row r="71" spans="1:3" x14ac:dyDescent="0.4">
      <c r="A71" s="35" t="s">
        <v>72</v>
      </c>
      <c r="B71" s="30">
        <f t="shared" si="4"/>
        <v>10456.86</v>
      </c>
      <c r="C71" s="30">
        <f t="shared" si="5"/>
        <v>106083.05</v>
      </c>
    </row>
    <row r="72" spans="1:3" x14ac:dyDescent="0.4">
      <c r="A72" s="35" t="s">
        <v>73</v>
      </c>
      <c r="B72" s="30">
        <f t="shared" si="4"/>
        <v>10456.86</v>
      </c>
      <c r="C72" s="30">
        <f t="shared" si="5"/>
        <v>106083.05</v>
      </c>
    </row>
    <row r="73" spans="1:3" x14ac:dyDescent="0.4">
      <c r="A73" s="35" t="s">
        <v>74</v>
      </c>
      <c r="B73" s="30">
        <f t="shared" si="4"/>
        <v>10456.86</v>
      </c>
      <c r="C73" s="30">
        <f t="shared" si="5"/>
        <v>106083.05</v>
      </c>
    </row>
    <row r="74" spans="1:3" x14ac:dyDescent="0.4">
      <c r="A74" s="35" t="s">
        <v>75</v>
      </c>
      <c r="B74" s="30">
        <f t="shared" si="4"/>
        <v>10456.86</v>
      </c>
      <c r="C74" s="30">
        <f t="shared" si="5"/>
        <v>106083.05</v>
      </c>
    </row>
    <row r="75" spans="1:3" x14ac:dyDescent="0.4">
      <c r="A75" s="35" t="s">
        <v>76</v>
      </c>
      <c r="B75" s="30">
        <f t="shared" si="4"/>
        <v>10456.86</v>
      </c>
      <c r="C75" s="30">
        <f t="shared" si="5"/>
        <v>106083.05</v>
      </c>
    </row>
    <row r="76" spans="1:3" x14ac:dyDescent="0.4">
      <c r="A76" s="35" t="s">
        <v>77</v>
      </c>
      <c r="B76" s="30">
        <f t="shared" si="4"/>
        <v>10456.86</v>
      </c>
      <c r="C76" s="30">
        <f t="shared" si="5"/>
        <v>106083.05</v>
      </c>
    </row>
    <row r="77" spans="1:3" x14ac:dyDescent="0.4">
      <c r="A77" s="35" t="s">
        <v>78</v>
      </c>
      <c r="B77" s="30">
        <f t="shared" si="4"/>
        <v>10456.86</v>
      </c>
      <c r="C77" s="30">
        <f t="shared" si="5"/>
        <v>106083.05</v>
      </c>
    </row>
    <row r="78" spans="1:3" x14ac:dyDescent="0.4">
      <c r="A78" s="35" t="s">
        <v>79</v>
      </c>
      <c r="B78" s="30">
        <f t="shared" si="4"/>
        <v>10456.86</v>
      </c>
      <c r="C78" s="30">
        <f t="shared" si="5"/>
        <v>106083.05</v>
      </c>
    </row>
    <row r="79" spans="1:3" x14ac:dyDescent="0.4">
      <c r="A79" s="35" t="s">
        <v>80</v>
      </c>
      <c r="B79" s="30">
        <f t="shared" si="4"/>
        <v>10456.86</v>
      </c>
      <c r="C79" s="30">
        <f t="shared" si="5"/>
        <v>106083.05</v>
      </c>
    </row>
    <row r="80" spans="1:3" x14ac:dyDescent="0.4">
      <c r="A80" s="35" t="s">
        <v>81</v>
      </c>
      <c r="B80" s="30">
        <f t="shared" si="4"/>
        <v>10456.86</v>
      </c>
      <c r="C80" s="30">
        <f t="shared" si="5"/>
        <v>106083.05</v>
      </c>
    </row>
    <row r="81" spans="1:3" x14ac:dyDescent="0.4">
      <c r="A81" s="35" t="s">
        <v>82</v>
      </c>
      <c r="B81" s="30">
        <f t="shared" si="4"/>
        <v>10456.86</v>
      </c>
      <c r="C81" s="30">
        <f t="shared" si="5"/>
        <v>106083.05</v>
      </c>
    </row>
    <row r="82" spans="1:3" x14ac:dyDescent="0.4">
      <c r="A82" s="35" t="s">
        <v>83</v>
      </c>
      <c r="B82" s="30">
        <f t="shared" si="4"/>
        <v>10456.86</v>
      </c>
      <c r="C82" s="30">
        <f t="shared" si="5"/>
        <v>106083.05</v>
      </c>
    </row>
    <row r="83" spans="1:3" x14ac:dyDescent="0.4">
      <c r="A83" s="35" t="s">
        <v>84</v>
      </c>
      <c r="B83" s="30">
        <f t="shared" si="4"/>
        <v>10456.86</v>
      </c>
      <c r="C83" s="30">
        <f t="shared" si="5"/>
        <v>106083.05</v>
      </c>
    </row>
    <row r="84" spans="1:3" x14ac:dyDescent="0.4">
      <c r="A84" s="35" t="s">
        <v>85</v>
      </c>
      <c r="B84" s="30">
        <f t="shared" si="4"/>
        <v>10456.86</v>
      </c>
      <c r="C84" s="30">
        <f t="shared" si="5"/>
        <v>106083.05</v>
      </c>
    </row>
    <row r="85" spans="1:3" x14ac:dyDescent="0.4">
      <c r="A85" s="35" t="s">
        <v>86</v>
      </c>
      <c r="B85" s="30">
        <f t="shared" si="4"/>
        <v>10456.86</v>
      </c>
      <c r="C85" s="30">
        <f t="shared" si="5"/>
        <v>106083.05</v>
      </c>
    </row>
    <row r="86" spans="1:3" x14ac:dyDescent="0.4">
      <c r="A86" s="35" t="s">
        <v>87</v>
      </c>
      <c r="B86" s="30">
        <f t="shared" si="4"/>
        <v>10456.86</v>
      </c>
      <c r="C86" s="30">
        <f t="shared" si="5"/>
        <v>106083.05</v>
      </c>
    </row>
    <row r="87" spans="1:3" x14ac:dyDescent="0.4">
      <c r="A87" s="35" t="s">
        <v>88</v>
      </c>
      <c r="B87" s="30">
        <f t="shared" si="4"/>
        <v>10456.86</v>
      </c>
      <c r="C87" s="30">
        <f t="shared" si="5"/>
        <v>106083.05</v>
      </c>
    </row>
    <row r="88" spans="1:3" x14ac:dyDescent="0.4">
      <c r="A88" s="35" t="s">
        <v>89</v>
      </c>
      <c r="B88" s="30">
        <f t="shared" si="4"/>
        <v>10456.86</v>
      </c>
      <c r="C88" s="30">
        <f t="shared" si="5"/>
        <v>106083.05</v>
      </c>
    </row>
    <row r="89" spans="1:3" x14ac:dyDescent="0.4">
      <c r="A89" s="35" t="s">
        <v>90</v>
      </c>
      <c r="B89" s="30">
        <f t="shared" si="4"/>
        <v>10456.86</v>
      </c>
      <c r="C89" s="30">
        <f t="shared" si="5"/>
        <v>106083.05</v>
      </c>
    </row>
    <row r="90" spans="1:3" x14ac:dyDescent="0.4">
      <c r="A90" s="35" t="s">
        <v>91</v>
      </c>
      <c r="B90" s="30">
        <f t="shared" si="4"/>
        <v>10456.86</v>
      </c>
      <c r="C90" s="30">
        <f t="shared" si="5"/>
        <v>106083.05</v>
      </c>
    </row>
    <row r="91" spans="1:3" x14ac:dyDescent="0.4">
      <c r="A91" s="35" t="s">
        <v>92</v>
      </c>
      <c r="B91" s="30">
        <f t="shared" si="4"/>
        <v>10456.86</v>
      </c>
      <c r="C91" s="30">
        <f t="shared" si="5"/>
        <v>106083.05</v>
      </c>
    </row>
    <row r="92" spans="1:3" x14ac:dyDescent="0.4">
      <c r="A92" s="35" t="s">
        <v>93</v>
      </c>
      <c r="B92" s="30">
        <f t="shared" si="4"/>
        <v>10456.86</v>
      </c>
      <c r="C92" s="30">
        <f t="shared" si="5"/>
        <v>106083.05</v>
      </c>
    </row>
    <row r="93" spans="1:3" x14ac:dyDescent="0.4">
      <c r="A93" s="35" t="s">
        <v>94</v>
      </c>
      <c r="B93" s="30">
        <f t="shared" si="4"/>
        <v>10456.86</v>
      </c>
      <c r="C93" s="30">
        <f t="shared" si="5"/>
        <v>106083.05</v>
      </c>
    </row>
    <row r="94" spans="1:3" x14ac:dyDescent="0.4">
      <c r="A94" s="35" t="s">
        <v>95</v>
      </c>
      <c r="B94" s="30">
        <f t="shared" si="4"/>
        <v>10456.86</v>
      </c>
      <c r="C94" s="30">
        <f t="shared" si="5"/>
        <v>106083.05</v>
      </c>
    </row>
    <row r="95" spans="1:3" x14ac:dyDescent="0.4">
      <c r="A95" s="35" t="s">
        <v>96</v>
      </c>
      <c r="B95" s="30">
        <f t="shared" si="4"/>
        <v>10456.86</v>
      </c>
      <c r="C95" s="30">
        <f t="shared" si="5"/>
        <v>106083.05</v>
      </c>
    </row>
    <row r="96" spans="1:3" x14ac:dyDescent="0.4">
      <c r="A96" s="35" t="s">
        <v>97</v>
      </c>
      <c r="B96" s="30">
        <f t="shared" si="4"/>
        <v>10456.86</v>
      </c>
      <c r="C96" s="30">
        <f t="shared" si="5"/>
        <v>106083.05</v>
      </c>
    </row>
    <row r="97" spans="1:3" x14ac:dyDescent="0.4">
      <c r="A97" s="35" t="s">
        <v>98</v>
      </c>
      <c r="B97" s="30">
        <f t="shared" si="4"/>
        <v>10456.86</v>
      </c>
      <c r="C97" s="30">
        <f t="shared" si="5"/>
        <v>106083.05</v>
      </c>
    </row>
    <row r="98" spans="1:3" x14ac:dyDescent="0.4">
      <c r="A98" s="35" t="s">
        <v>99</v>
      </c>
      <c r="B98" s="30">
        <f t="shared" si="4"/>
        <v>10456.86</v>
      </c>
      <c r="C98" s="30">
        <f t="shared" si="5"/>
        <v>106083.05</v>
      </c>
    </row>
    <row r="99" spans="1:3" x14ac:dyDescent="0.4">
      <c r="A99" s="35" t="s">
        <v>100</v>
      </c>
      <c r="B99" s="30">
        <f t="shared" si="4"/>
        <v>10456.86</v>
      </c>
      <c r="C99" s="30">
        <f t="shared" si="5"/>
        <v>106083.05</v>
      </c>
    </row>
    <row r="100" spans="1:3" x14ac:dyDescent="0.4">
      <c r="A100" s="35" t="s">
        <v>101</v>
      </c>
      <c r="B100" s="30">
        <f t="shared" si="4"/>
        <v>10456.86</v>
      </c>
      <c r="C100" s="30">
        <f t="shared" si="5"/>
        <v>106083.05</v>
      </c>
    </row>
    <row r="101" spans="1:3" x14ac:dyDescent="0.4">
      <c r="A101" s="35" t="s">
        <v>102</v>
      </c>
      <c r="B101" s="30">
        <f t="shared" si="4"/>
        <v>10456.86</v>
      </c>
      <c r="C101" s="30">
        <f t="shared" si="5"/>
        <v>106083.05</v>
      </c>
    </row>
    <row r="102" spans="1:3" x14ac:dyDescent="0.4">
      <c r="A102" s="35" t="s">
        <v>103</v>
      </c>
      <c r="B102" s="30">
        <f t="shared" si="4"/>
        <v>10456.86</v>
      </c>
      <c r="C102" s="30">
        <f t="shared" si="5"/>
        <v>106083.05</v>
      </c>
    </row>
    <row r="103" spans="1:3" x14ac:dyDescent="0.4">
      <c r="A103" s="35" t="s">
        <v>104</v>
      </c>
      <c r="B103" s="30">
        <f t="shared" si="4"/>
        <v>10456.86</v>
      </c>
      <c r="C103" s="30">
        <f t="shared" si="5"/>
        <v>106083.05</v>
      </c>
    </row>
    <row r="104" spans="1:3" x14ac:dyDescent="0.4">
      <c r="A104" s="35" t="s">
        <v>105</v>
      </c>
      <c r="B104" s="30">
        <f t="shared" si="4"/>
        <v>10456.86</v>
      </c>
      <c r="C104" s="30">
        <f t="shared" si="5"/>
        <v>106083.05</v>
      </c>
    </row>
    <row r="105" spans="1:3" x14ac:dyDescent="0.4">
      <c r="A105" s="35" t="s">
        <v>106</v>
      </c>
      <c r="B105" s="30">
        <f t="shared" si="4"/>
        <v>10456.86</v>
      </c>
      <c r="C105" s="30">
        <f t="shared" si="5"/>
        <v>106083.05</v>
      </c>
    </row>
    <row r="106" spans="1:3" x14ac:dyDescent="0.4">
      <c r="A106" s="35" t="s">
        <v>107</v>
      </c>
      <c r="B106" s="30">
        <f t="shared" si="4"/>
        <v>10456.86</v>
      </c>
      <c r="C106" s="30">
        <f t="shared" si="5"/>
        <v>106083.05</v>
      </c>
    </row>
    <row r="107" spans="1:3" x14ac:dyDescent="0.4">
      <c r="A107" s="35" t="s">
        <v>108</v>
      </c>
      <c r="B107" s="30">
        <f t="shared" si="4"/>
        <v>10456.86</v>
      </c>
      <c r="C107" s="30">
        <f t="shared" si="5"/>
        <v>106083.05</v>
      </c>
    </row>
    <row r="108" spans="1:3" x14ac:dyDescent="0.4">
      <c r="A108" s="35" t="s">
        <v>109</v>
      </c>
      <c r="B108" s="30">
        <f t="shared" si="4"/>
        <v>10456.86</v>
      </c>
      <c r="C108" s="30">
        <f t="shared" si="5"/>
        <v>106083.05</v>
      </c>
    </row>
    <row r="109" spans="1:3" x14ac:dyDescent="0.4">
      <c r="A109" s="35" t="s">
        <v>110</v>
      </c>
      <c r="B109" s="30">
        <f t="shared" si="4"/>
        <v>10456.86</v>
      </c>
      <c r="C109" s="30">
        <f t="shared" si="5"/>
        <v>106083.05</v>
      </c>
    </row>
    <row r="110" spans="1:3" x14ac:dyDescent="0.4">
      <c r="A110" s="35" t="s">
        <v>111</v>
      </c>
      <c r="B110" s="30">
        <f t="shared" si="4"/>
        <v>10456.86</v>
      </c>
      <c r="C110" s="30">
        <f t="shared" si="5"/>
        <v>106083.05</v>
      </c>
    </row>
    <row r="111" spans="1:3" x14ac:dyDescent="0.4">
      <c r="A111" s="35" t="s">
        <v>112</v>
      </c>
      <c r="B111" s="30">
        <f t="shared" si="4"/>
        <v>10456.86</v>
      </c>
      <c r="C111" s="30">
        <f t="shared" si="5"/>
        <v>106083.05</v>
      </c>
    </row>
    <row r="112" spans="1:3" x14ac:dyDescent="0.4">
      <c r="A112" s="35" t="s">
        <v>113</v>
      </c>
      <c r="B112" s="30">
        <f t="shared" si="4"/>
        <v>10456.86</v>
      </c>
      <c r="C112" s="30">
        <f t="shared" si="5"/>
        <v>106083.05</v>
      </c>
    </row>
    <row r="113" spans="1:3" x14ac:dyDescent="0.4">
      <c r="A113" s="35" t="s">
        <v>114</v>
      </c>
      <c r="B113" s="30">
        <f t="shared" si="4"/>
        <v>10456.86</v>
      </c>
      <c r="C113" s="30">
        <f t="shared" si="5"/>
        <v>106083.05</v>
      </c>
    </row>
    <row r="114" spans="1:3" x14ac:dyDescent="0.4">
      <c r="A114" s="35" t="s">
        <v>115</v>
      </c>
      <c r="B114" s="30">
        <f t="shared" si="4"/>
        <v>10456.86</v>
      </c>
      <c r="C114" s="30">
        <f t="shared" si="5"/>
        <v>106083.05</v>
      </c>
    </row>
    <row r="115" spans="1:3" x14ac:dyDescent="0.4">
      <c r="A115" s="35" t="s">
        <v>116</v>
      </c>
      <c r="B115" s="30">
        <f t="shared" si="4"/>
        <v>10456.86</v>
      </c>
      <c r="C115" s="30">
        <f t="shared" si="5"/>
        <v>106083.05</v>
      </c>
    </row>
    <row r="116" spans="1:3" x14ac:dyDescent="0.4">
      <c r="A116" s="35" t="s">
        <v>117</v>
      </c>
      <c r="B116" s="30">
        <f t="shared" si="4"/>
        <v>10456.86</v>
      </c>
      <c r="C116" s="30">
        <f t="shared" si="5"/>
        <v>106083.05</v>
      </c>
    </row>
    <row r="117" spans="1:3" x14ac:dyDescent="0.4">
      <c r="A117" s="35" t="s">
        <v>118</v>
      </c>
      <c r="B117" s="30">
        <f t="shared" si="4"/>
        <v>10456.86</v>
      </c>
      <c r="C117" s="30">
        <f t="shared" si="5"/>
        <v>106083.05</v>
      </c>
    </row>
    <row r="118" spans="1:3" x14ac:dyDescent="0.4">
      <c r="A118" s="35" t="s">
        <v>119</v>
      </c>
      <c r="B118" s="30">
        <f t="shared" si="4"/>
        <v>10456.86</v>
      </c>
      <c r="C118" s="30">
        <f t="shared" si="5"/>
        <v>106083.05</v>
      </c>
    </row>
    <row r="119" spans="1:3" x14ac:dyDescent="0.4">
      <c r="A119" s="35" t="s">
        <v>120</v>
      </c>
      <c r="B119" s="30">
        <f t="shared" si="4"/>
        <v>10456.86</v>
      </c>
      <c r="C119" s="30">
        <f t="shared" si="5"/>
        <v>106083.05</v>
      </c>
    </row>
    <row r="120" spans="1:3" x14ac:dyDescent="0.4">
      <c r="A120" s="35" t="s">
        <v>121</v>
      </c>
      <c r="B120" s="30">
        <f t="shared" si="4"/>
        <v>10456.86</v>
      </c>
      <c r="C120" s="30">
        <f t="shared" si="5"/>
        <v>106083.05</v>
      </c>
    </row>
    <row r="121" spans="1:3" x14ac:dyDescent="0.4">
      <c r="A121" s="35" t="s">
        <v>122</v>
      </c>
      <c r="B121" s="30">
        <f t="shared" si="4"/>
        <v>10456.86</v>
      </c>
      <c r="C121" s="30">
        <f t="shared" si="5"/>
        <v>106083.05</v>
      </c>
    </row>
    <row r="122" spans="1:3" x14ac:dyDescent="0.4">
      <c r="A122" s="35" t="s">
        <v>123</v>
      </c>
      <c r="B122" s="30">
        <f t="shared" si="4"/>
        <v>10456.86</v>
      </c>
      <c r="C122" s="30">
        <f t="shared" si="5"/>
        <v>106083.05</v>
      </c>
    </row>
    <row r="123" spans="1:3" x14ac:dyDescent="0.4">
      <c r="A123" s="35" t="s">
        <v>124</v>
      </c>
      <c r="B123" s="30">
        <f t="shared" si="4"/>
        <v>10456.86</v>
      </c>
      <c r="C123" s="30">
        <f t="shared" si="5"/>
        <v>106083.05</v>
      </c>
    </row>
    <row r="124" spans="1:3" x14ac:dyDescent="0.4">
      <c r="A124" s="35" t="s">
        <v>125</v>
      </c>
      <c r="B124" s="30">
        <f t="shared" si="4"/>
        <v>10456.86</v>
      </c>
      <c r="C124" s="30">
        <f t="shared" si="5"/>
        <v>106083.05</v>
      </c>
    </row>
    <row r="125" spans="1:3" x14ac:dyDescent="0.4">
      <c r="A125" s="35" t="s">
        <v>126</v>
      </c>
      <c r="B125" s="30">
        <f t="shared" si="4"/>
        <v>10456.86</v>
      </c>
      <c r="C125" s="30">
        <f t="shared" si="5"/>
        <v>106083.05</v>
      </c>
    </row>
    <row r="126" spans="1:3" x14ac:dyDescent="0.4">
      <c r="A126" s="35" t="s">
        <v>127</v>
      </c>
      <c r="B126" s="30">
        <f t="shared" si="4"/>
        <v>10456.86</v>
      </c>
      <c r="C126" s="30">
        <f t="shared" si="5"/>
        <v>106083.05</v>
      </c>
    </row>
    <row r="127" spans="1:3" x14ac:dyDescent="0.4">
      <c r="A127" s="35" t="s">
        <v>128</v>
      </c>
      <c r="B127" s="30">
        <f t="shared" si="4"/>
        <v>10456.86</v>
      </c>
      <c r="C127" s="30">
        <f t="shared" si="5"/>
        <v>106083.05</v>
      </c>
    </row>
    <row r="128" spans="1:3" x14ac:dyDescent="0.4">
      <c r="A128" s="35" t="s">
        <v>129</v>
      </c>
      <c r="B128" s="30">
        <f t="shared" ref="B128:B178" si="6">ROUND(8852.91*$F$3,2)</f>
        <v>10456.86</v>
      </c>
      <c r="C128" s="30">
        <f t="shared" ref="C128:C178" si="7">ROUND(89811.24*$F$3,2)</f>
        <v>106083.05</v>
      </c>
    </row>
    <row r="129" spans="1:3" x14ac:dyDescent="0.4">
      <c r="A129" s="35" t="s">
        <v>130</v>
      </c>
      <c r="B129" s="30">
        <f t="shared" si="6"/>
        <v>10456.86</v>
      </c>
      <c r="C129" s="30">
        <f t="shared" si="7"/>
        <v>106083.05</v>
      </c>
    </row>
    <row r="130" spans="1:3" x14ac:dyDescent="0.4">
      <c r="A130" s="35" t="s">
        <v>131</v>
      </c>
      <c r="B130" s="30">
        <f t="shared" si="6"/>
        <v>10456.86</v>
      </c>
      <c r="C130" s="30">
        <f t="shared" si="7"/>
        <v>106083.05</v>
      </c>
    </row>
    <row r="131" spans="1:3" x14ac:dyDescent="0.4">
      <c r="A131" s="35" t="s">
        <v>132</v>
      </c>
      <c r="B131" s="30">
        <f t="shared" si="6"/>
        <v>10456.86</v>
      </c>
      <c r="C131" s="30">
        <f t="shared" si="7"/>
        <v>106083.05</v>
      </c>
    </row>
    <row r="132" spans="1:3" x14ac:dyDescent="0.4">
      <c r="A132" s="35" t="s">
        <v>133</v>
      </c>
      <c r="B132" s="30">
        <f t="shared" si="6"/>
        <v>10456.86</v>
      </c>
      <c r="C132" s="30">
        <f t="shared" si="7"/>
        <v>106083.05</v>
      </c>
    </row>
    <row r="133" spans="1:3" x14ac:dyDescent="0.4">
      <c r="A133" s="35" t="s">
        <v>134</v>
      </c>
      <c r="B133" s="30">
        <f t="shared" si="6"/>
        <v>10456.86</v>
      </c>
      <c r="C133" s="30">
        <f t="shared" si="7"/>
        <v>106083.05</v>
      </c>
    </row>
    <row r="134" spans="1:3" x14ac:dyDescent="0.4">
      <c r="A134" s="35" t="s">
        <v>135</v>
      </c>
      <c r="B134" s="30">
        <f t="shared" si="6"/>
        <v>10456.86</v>
      </c>
      <c r="C134" s="30">
        <f t="shared" si="7"/>
        <v>106083.05</v>
      </c>
    </row>
    <row r="135" spans="1:3" x14ac:dyDescent="0.4">
      <c r="A135" s="35" t="s">
        <v>136</v>
      </c>
      <c r="B135" s="30">
        <f t="shared" si="6"/>
        <v>10456.86</v>
      </c>
      <c r="C135" s="30">
        <f t="shared" si="7"/>
        <v>106083.05</v>
      </c>
    </row>
    <row r="136" spans="1:3" x14ac:dyDescent="0.4">
      <c r="A136" s="35" t="s">
        <v>137</v>
      </c>
      <c r="B136" s="30">
        <f t="shared" si="6"/>
        <v>10456.86</v>
      </c>
      <c r="C136" s="30">
        <f t="shared" si="7"/>
        <v>106083.05</v>
      </c>
    </row>
    <row r="137" spans="1:3" x14ac:dyDescent="0.4">
      <c r="A137" s="35" t="s">
        <v>138</v>
      </c>
      <c r="B137" s="30">
        <f t="shared" si="6"/>
        <v>10456.86</v>
      </c>
      <c r="C137" s="30">
        <f t="shared" si="7"/>
        <v>106083.05</v>
      </c>
    </row>
    <row r="138" spans="1:3" x14ac:dyDescent="0.4">
      <c r="A138" s="35" t="s">
        <v>139</v>
      </c>
      <c r="B138" s="30">
        <f t="shared" si="6"/>
        <v>10456.86</v>
      </c>
      <c r="C138" s="30">
        <f t="shared" si="7"/>
        <v>106083.05</v>
      </c>
    </row>
    <row r="139" spans="1:3" x14ac:dyDescent="0.4">
      <c r="A139" s="35" t="s">
        <v>140</v>
      </c>
      <c r="B139" s="30">
        <f t="shared" si="6"/>
        <v>10456.86</v>
      </c>
      <c r="C139" s="30">
        <f t="shared" si="7"/>
        <v>106083.05</v>
      </c>
    </row>
    <row r="140" spans="1:3" x14ac:dyDescent="0.4">
      <c r="A140" s="35" t="s">
        <v>141</v>
      </c>
      <c r="B140" s="30">
        <f t="shared" si="6"/>
        <v>10456.86</v>
      </c>
      <c r="C140" s="30">
        <f t="shared" si="7"/>
        <v>106083.05</v>
      </c>
    </row>
    <row r="141" spans="1:3" x14ac:dyDescent="0.4">
      <c r="A141" s="35" t="s">
        <v>142</v>
      </c>
      <c r="B141" s="30">
        <f t="shared" si="6"/>
        <v>10456.86</v>
      </c>
      <c r="C141" s="30">
        <f t="shared" si="7"/>
        <v>106083.05</v>
      </c>
    </row>
    <row r="142" spans="1:3" x14ac:dyDescent="0.4">
      <c r="A142" s="35" t="s">
        <v>143</v>
      </c>
      <c r="B142" s="30">
        <f t="shared" si="6"/>
        <v>10456.86</v>
      </c>
      <c r="C142" s="30">
        <f t="shared" si="7"/>
        <v>106083.05</v>
      </c>
    </row>
    <row r="143" spans="1:3" x14ac:dyDescent="0.4">
      <c r="A143" s="35" t="s">
        <v>144</v>
      </c>
      <c r="B143" s="30">
        <f t="shared" si="6"/>
        <v>10456.86</v>
      </c>
      <c r="C143" s="30">
        <f t="shared" si="7"/>
        <v>106083.05</v>
      </c>
    </row>
    <row r="144" spans="1:3" x14ac:dyDescent="0.4">
      <c r="A144" s="35" t="s">
        <v>145</v>
      </c>
      <c r="B144" s="30">
        <f t="shared" si="6"/>
        <v>10456.86</v>
      </c>
      <c r="C144" s="30">
        <f t="shared" si="7"/>
        <v>106083.05</v>
      </c>
    </row>
    <row r="145" spans="1:3" x14ac:dyDescent="0.4">
      <c r="A145" s="35" t="s">
        <v>146</v>
      </c>
      <c r="B145" s="30">
        <f t="shared" si="6"/>
        <v>10456.86</v>
      </c>
      <c r="C145" s="30">
        <f t="shared" si="7"/>
        <v>106083.05</v>
      </c>
    </row>
    <row r="146" spans="1:3" x14ac:dyDescent="0.4">
      <c r="A146" s="35" t="s">
        <v>147</v>
      </c>
      <c r="B146" s="30">
        <f t="shared" si="6"/>
        <v>10456.86</v>
      </c>
      <c r="C146" s="30">
        <f t="shared" si="7"/>
        <v>106083.05</v>
      </c>
    </row>
    <row r="147" spans="1:3" x14ac:dyDescent="0.4">
      <c r="A147" s="35" t="s">
        <v>148</v>
      </c>
      <c r="B147" s="30">
        <f t="shared" si="6"/>
        <v>10456.86</v>
      </c>
      <c r="C147" s="30">
        <f t="shared" si="7"/>
        <v>106083.05</v>
      </c>
    </row>
    <row r="148" spans="1:3" x14ac:dyDescent="0.4">
      <c r="A148" s="35" t="s">
        <v>149</v>
      </c>
      <c r="B148" s="30">
        <f t="shared" si="6"/>
        <v>10456.86</v>
      </c>
      <c r="C148" s="30">
        <f t="shared" si="7"/>
        <v>106083.05</v>
      </c>
    </row>
    <row r="149" spans="1:3" x14ac:dyDescent="0.4">
      <c r="A149" s="35" t="s">
        <v>150</v>
      </c>
      <c r="B149" s="30">
        <f t="shared" si="6"/>
        <v>10456.86</v>
      </c>
      <c r="C149" s="30">
        <f t="shared" si="7"/>
        <v>106083.05</v>
      </c>
    </row>
    <row r="150" spans="1:3" x14ac:dyDescent="0.4">
      <c r="A150" s="35" t="s">
        <v>151</v>
      </c>
      <c r="B150" s="30">
        <f t="shared" si="6"/>
        <v>10456.86</v>
      </c>
      <c r="C150" s="30">
        <f t="shared" si="7"/>
        <v>106083.05</v>
      </c>
    </row>
    <row r="151" spans="1:3" x14ac:dyDescent="0.4">
      <c r="A151" s="35" t="s">
        <v>152</v>
      </c>
      <c r="B151" s="30">
        <f t="shared" si="6"/>
        <v>10456.86</v>
      </c>
      <c r="C151" s="30">
        <f t="shared" si="7"/>
        <v>106083.05</v>
      </c>
    </row>
    <row r="152" spans="1:3" x14ac:dyDescent="0.4">
      <c r="A152" s="35" t="s">
        <v>153</v>
      </c>
      <c r="B152" s="30">
        <f t="shared" si="6"/>
        <v>10456.86</v>
      </c>
      <c r="C152" s="30">
        <f t="shared" si="7"/>
        <v>106083.05</v>
      </c>
    </row>
    <row r="153" spans="1:3" x14ac:dyDescent="0.4">
      <c r="A153" s="35" t="s">
        <v>154</v>
      </c>
      <c r="B153" s="30">
        <f t="shared" si="6"/>
        <v>10456.86</v>
      </c>
      <c r="C153" s="30">
        <f t="shared" si="7"/>
        <v>106083.05</v>
      </c>
    </row>
    <row r="154" spans="1:3" x14ac:dyDescent="0.4">
      <c r="A154" s="35" t="s">
        <v>155</v>
      </c>
      <c r="B154" s="30">
        <f t="shared" si="6"/>
        <v>10456.86</v>
      </c>
      <c r="C154" s="30">
        <f t="shared" si="7"/>
        <v>106083.05</v>
      </c>
    </row>
    <row r="155" spans="1:3" x14ac:dyDescent="0.4">
      <c r="A155" s="35" t="s">
        <v>156</v>
      </c>
      <c r="B155" s="30">
        <f t="shared" si="6"/>
        <v>10456.86</v>
      </c>
      <c r="C155" s="30">
        <f t="shared" si="7"/>
        <v>106083.05</v>
      </c>
    </row>
    <row r="156" spans="1:3" x14ac:dyDescent="0.4">
      <c r="A156" s="35" t="s">
        <v>157</v>
      </c>
      <c r="B156" s="30">
        <f t="shared" si="6"/>
        <v>10456.86</v>
      </c>
      <c r="C156" s="30">
        <f t="shared" si="7"/>
        <v>106083.05</v>
      </c>
    </row>
    <row r="157" spans="1:3" x14ac:dyDescent="0.4">
      <c r="A157" s="35" t="s">
        <v>158</v>
      </c>
      <c r="B157" s="30">
        <f t="shared" si="6"/>
        <v>10456.86</v>
      </c>
      <c r="C157" s="30">
        <f t="shared" si="7"/>
        <v>106083.05</v>
      </c>
    </row>
    <row r="158" spans="1:3" x14ac:dyDescent="0.4">
      <c r="A158" s="35" t="s">
        <v>159</v>
      </c>
      <c r="B158" s="30">
        <f t="shared" si="6"/>
        <v>10456.86</v>
      </c>
      <c r="C158" s="30">
        <f t="shared" si="7"/>
        <v>106083.05</v>
      </c>
    </row>
    <row r="159" spans="1:3" x14ac:dyDescent="0.4">
      <c r="A159" s="35" t="s">
        <v>160</v>
      </c>
      <c r="B159" s="30">
        <f t="shared" si="6"/>
        <v>10456.86</v>
      </c>
      <c r="C159" s="30">
        <f t="shared" si="7"/>
        <v>106083.05</v>
      </c>
    </row>
    <row r="160" spans="1:3" x14ac:dyDescent="0.4">
      <c r="A160" s="35" t="s">
        <v>161</v>
      </c>
      <c r="B160" s="30">
        <f t="shared" si="6"/>
        <v>10456.86</v>
      </c>
      <c r="C160" s="30">
        <f t="shared" si="7"/>
        <v>106083.05</v>
      </c>
    </row>
    <row r="161" spans="1:3" x14ac:dyDescent="0.4">
      <c r="A161" s="35" t="s">
        <v>162</v>
      </c>
      <c r="B161" s="30">
        <f t="shared" si="6"/>
        <v>10456.86</v>
      </c>
      <c r="C161" s="30">
        <f t="shared" si="7"/>
        <v>106083.05</v>
      </c>
    </row>
    <row r="162" spans="1:3" x14ac:dyDescent="0.4">
      <c r="A162" s="35" t="s">
        <v>163</v>
      </c>
      <c r="B162" s="30">
        <f t="shared" si="6"/>
        <v>10456.86</v>
      </c>
      <c r="C162" s="30">
        <f t="shared" si="7"/>
        <v>106083.05</v>
      </c>
    </row>
    <row r="163" spans="1:3" x14ac:dyDescent="0.4">
      <c r="A163" s="35" t="s">
        <v>164</v>
      </c>
      <c r="B163" s="30">
        <f t="shared" si="6"/>
        <v>10456.86</v>
      </c>
      <c r="C163" s="30">
        <f t="shared" si="7"/>
        <v>106083.05</v>
      </c>
    </row>
    <row r="164" spans="1:3" x14ac:dyDescent="0.4">
      <c r="A164" s="35" t="s">
        <v>165</v>
      </c>
      <c r="B164" s="30">
        <f t="shared" si="6"/>
        <v>10456.86</v>
      </c>
      <c r="C164" s="30">
        <f t="shared" si="7"/>
        <v>106083.05</v>
      </c>
    </row>
    <row r="165" spans="1:3" x14ac:dyDescent="0.4">
      <c r="A165" s="35" t="s">
        <v>166</v>
      </c>
      <c r="B165" s="30">
        <f t="shared" si="6"/>
        <v>10456.86</v>
      </c>
      <c r="C165" s="30">
        <f t="shared" si="7"/>
        <v>106083.05</v>
      </c>
    </row>
    <row r="166" spans="1:3" x14ac:dyDescent="0.4">
      <c r="A166" s="35" t="s">
        <v>167</v>
      </c>
      <c r="B166" s="30">
        <f t="shared" si="6"/>
        <v>10456.86</v>
      </c>
      <c r="C166" s="30">
        <f t="shared" si="7"/>
        <v>106083.05</v>
      </c>
    </row>
    <row r="167" spans="1:3" x14ac:dyDescent="0.4">
      <c r="A167" s="35" t="s">
        <v>168</v>
      </c>
      <c r="B167" s="30">
        <f t="shared" si="6"/>
        <v>10456.86</v>
      </c>
      <c r="C167" s="30">
        <f t="shared" si="7"/>
        <v>106083.05</v>
      </c>
    </row>
    <row r="168" spans="1:3" x14ac:dyDescent="0.4">
      <c r="A168" s="35" t="s">
        <v>169</v>
      </c>
      <c r="B168" s="30">
        <f t="shared" si="6"/>
        <v>10456.86</v>
      </c>
      <c r="C168" s="30">
        <f t="shared" si="7"/>
        <v>106083.05</v>
      </c>
    </row>
    <row r="169" spans="1:3" x14ac:dyDescent="0.4">
      <c r="A169" s="35" t="s">
        <v>170</v>
      </c>
      <c r="B169" s="30">
        <f t="shared" si="6"/>
        <v>10456.86</v>
      </c>
      <c r="C169" s="30">
        <f t="shared" si="7"/>
        <v>106083.05</v>
      </c>
    </row>
    <row r="170" spans="1:3" x14ac:dyDescent="0.4">
      <c r="A170" s="35" t="s">
        <v>171</v>
      </c>
      <c r="B170" s="30">
        <f t="shared" si="6"/>
        <v>10456.86</v>
      </c>
      <c r="C170" s="30">
        <f t="shared" si="7"/>
        <v>106083.05</v>
      </c>
    </row>
    <row r="171" spans="1:3" x14ac:dyDescent="0.4">
      <c r="A171" s="35" t="s">
        <v>172</v>
      </c>
      <c r="B171" s="30">
        <f t="shared" si="6"/>
        <v>10456.86</v>
      </c>
      <c r="C171" s="30">
        <f t="shared" si="7"/>
        <v>106083.05</v>
      </c>
    </row>
    <row r="172" spans="1:3" x14ac:dyDescent="0.4">
      <c r="A172" s="35" t="s">
        <v>173</v>
      </c>
      <c r="B172" s="30">
        <f t="shared" si="6"/>
        <v>10456.86</v>
      </c>
      <c r="C172" s="30">
        <f t="shared" si="7"/>
        <v>106083.05</v>
      </c>
    </row>
    <row r="173" spans="1:3" x14ac:dyDescent="0.4">
      <c r="A173" s="35" t="s">
        <v>174</v>
      </c>
      <c r="B173" s="30">
        <f t="shared" si="6"/>
        <v>10456.86</v>
      </c>
      <c r="C173" s="30">
        <f t="shared" si="7"/>
        <v>106083.05</v>
      </c>
    </row>
    <row r="174" spans="1:3" x14ac:dyDescent="0.4">
      <c r="A174" s="35" t="s">
        <v>175</v>
      </c>
      <c r="B174" s="30">
        <f t="shared" si="6"/>
        <v>10456.86</v>
      </c>
      <c r="C174" s="30">
        <f t="shared" si="7"/>
        <v>106083.05</v>
      </c>
    </row>
    <row r="175" spans="1:3" x14ac:dyDescent="0.4">
      <c r="A175" s="35" t="s">
        <v>176</v>
      </c>
      <c r="B175" s="30">
        <f t="shared" si="6"/>
        <v>10456.86</v>
      </c>
      <c r="C175" s="30">
        <f t="shared" si="7"/>
        <v>106083.05</v>
      </c>
    </row>
    <row r="176" spans="1:3" x14ac:dyDescent="0.4">
      <c r="A176" s="35" t="s">
        <v>177</v>
      </c>
      <c r="B176" s="30">
        <f t="shared" si="6"/>
        <v>10456.86</v>
      </c>
      <c r="C176" s="30">
        <f t="shared" si="7"/>
        <v>106083.05</v>
      </c>
    </row>
    <row r="177" spans="1:3" x14ac:dyDescent="0.4">
      <c r="A177" s="35" t="s">
        <v>178</v>
      </c>
      <c r="B177" s="30">
        <f t="shared" si="6"/>
        <v>10456.86</v>
      </c>
      <c r="C177" s="30">
        <f t="shared" si="7"/>
        <v>106083.05</v>
      </c>
    </row>
    <row r="178" spans="1:3" x14ac:dyDescent="0.4">
      <c r="A178" s="35" t="s">
        <v>179</v>
      </c>
      <c r="B178" s="30">
        <f t="shared" si="6"/>
        <v>10456.86</v>
      </c>
      <c r="C178" s="30">
        <f t="shared" si="7"/>
        <v>106083.05</v>
      </c>
    </row>
    <row r="179" spans="1:3" x14ac:dyDescent="0.4">
      <c r="A179" s="34" t="s">
        <v>180</v>
      </c>
      <c r="B179" s="73"/>
      <c r="C179" s="73"/>
    </row>
    <row r="180" spans="1:3" x14ac:dyDescent="0.4">
      <c r="A180" s="35" t="s">
        <v>181</v>
      </c>
      <c r="B180" s="30">
        <f>ROUND(2629.45*$F$3,2)</f>
        <v>3105.85</v>
      </c>
      <c r="C180" s="30">
        <f>ROUND(84880.68*$F$3,2)</f>
        <v>100259.18</v>
      </c>
    </row>
    <row r="181" spans="1:3" x14ac:dyDescent="0.4">
      <c r="A181" s="35" t="s">
        <v>182</v>
      </c>
      <c r="B181" s="30">
        <f t="shared" ref="B181:B204" si="8">ROUND(2629.45*$F$3,2)</f>
        <v>3105.85</v>
      </c>
      <c r="C181" s="30">
        <f t="shared" ref="C181:C204" si="9">ROUND(84880.68*$F$3,2)</f>
        <v>100259.18</v>
      </c>
    </row>
    <row r="182" spans="1:3" x14ac:dyDescent="0.4">
      <c r="A182" s="35" t="s">
        <v>183</v>
      </c>
      <c r="B182" s="30">
        <f t="shared" si="8"/>
        <v>3105.85</v>
      </c>
      <c r="C182" s="30">
        <f t="shared" si="9"/>
        <v>100259.18</v>
      </c>
    </row>
    <row r="183" spans="1:3" x14ac:dyDescent="0.4">
      <c r="A183" s="35" t="s">
        <v>184</v>
      </c>
      <c r="B183" s="30">
        <f t="shared" si="8"/>
        <v>3105.85</v>
      </c>
      <c r="C183" s="30">
        <f t="shared" si="9"/>
        <v>100259.18</v>
      </c>
    </row>
    <row r="184" spans="1:3" x14ac:dyDescent="0.4">
      <c r="A184" s="35" t="s">
        <v>185</v>
      </c>
      <c r="B184" s="30">
        <f t="shared" si="8"/>
        <v>3105.85</v>
      </c>
      <c r="C184" s="30">
        <f t="shared" si="9"/>
        <v>100259.18</v>
      </c>
    </row>
    <row r="185" spans="1:3" x14ac:dyDescent="0.4">
      <c r="A185" s="35" t="s">
        <v>186</v>
      </c>
      <c r="B185" s="30">
        <f t="shared" si="8"/>
        <v>3105.85</v>
      </c>
      <c r="C185" s="30">
        <f t="shared" si="9"/>
        <v>100259.18</v>
      </c>
    </row>
    <row r="186" spans="1:3" x14ac:dyDescent="0.4">
      <c r="A186" s="35" t="s">
        <v>187</v>
      </c>
      <c r="B186" s="30">
        <f t="shared" si="8"/>
        <v>3105.85</v>
      </c>
      <c r="C186" s="30">
        <f t="shared" si="9"/>
        <v>100259.18</v>
      </c>
    </row>
    <row r="187" spans="1:3" x14ac:dyDescent="0.4">
      <c r="A187" s="35" t="s">
        <v>188</v>
      </c>
      <c r="B187" s="30">
        <f t="shared" si="8"/>
        <v>3105.85</v>
      </c>
      <c r="C187" s="30">
        <f t="shared" si="9"/>
        <v>100259.18</v>
      </c>
    </row>
    <row r="188" spans="1:3" x14ac:dyDescent="0.4">
      <c r="A188" s="35" t="s">
        <v>189</v>
      </c>
      <c r="B188" s="30">
        <f t="shared" si="8"/>
        <v>3105.85</v>
      </c>
      <c r="C188" s="30">
        <f t="shared" si="9"/>
        <v>100259.18</v>
      </c>
    </row>
    <row r="189" spans="1:3" x14ac:dyDescent="0.4">
      <c r="A189" s="35" t="s">
        <v>190</v>
      </c>
      <c r="B189" s="30">
        <f t="shared" si="8"/>
        <v>3105.85</v>
      </c>
      <c r="C189" s="30">
        <f t="shared" si="9"/>
        <v>100259.18</v>
      </c>
    </row>
    <row r="190" spans="1:3" x14ac:dyDescent="0.4">
      <c r="A190" s="35" t="s">
        <v>191</v>
      </c>
      <c r="B190" s="30">
        <f t="shared" si="8"/>
        <v>3105.85</v>
      </c>
      <c r="C190" s="30">
        <f t="shared" si="9"/>
        <v>100259.18</v>
      </c>
    </row>
    <row r="191" spans="1:3" x14ac:dyDescent="0.4">
      <c r="A191" s="35" t="s">
        <v>192</v>
      </c>
      <c r="B191" s="30">
        <f t="shared" si="8"/>
        <v>3105.85</v>
      </c>
      <c r="C191" s="30">
        <f t="shared" si="9"/>
        <v>100259.18</v>
      </c>
    </row>
    <row r="192" spans="1:3" x14ac:dyDescent="0.4">
      <c r="A192" s="35" t="s">
        <v>193</v>
      </c>
      <c r="B192" s="30">
        <f t="shared" si="8"/>
        <v>3105.85</v>
      </c>
      <c r="C192" s="30">
        <f t="shared" si="9"/>
        <v>100259.18</v>
      </c>
    </row>
    <row r="193" spans="1:3" x14ac:dyDescent="0.4">
      <c r="A193" s="35" t="s">
        <v>194</v>
      </c>
      <c r="B193" s="30">
        <f t="shared" si="8"/>
        <v>3105.85</v>
      </c>
      <c r="C193" s="30">
        <f t="shared" si="9"/>
        <v>100259.18</v>
      </c>
    </row>
    <row r="194" spans="1:3" x14ac:dyDescent="0.4">
      <c r="A194" s="35" t="s">
        <v>195</v>
      </c>
      <c r="B194" s="30">
        <f t="shared" si="8"/>
        <v>3105.85</v>
      </c>
      <c r="C194" s="30">
        <f t="shared" si="9"/>
        <v>100259.18</v>
      </c>
    </row>
    <row r="195" spans="1:3" x14ac:dyDescent="0.4">
      <c r="A195" s="35" t="s">
        <v>196</v>
      </c>
      <c r="B195" s="30">
        <f t="shared" si="8"/>
        <v>3105.85</v>
      </c>
      <c r="C195" s="30">
        <f t="shared" si="9"/>
        <v>100259.18</v>
      </c>
    </row>
    <row r="196" spans="1:3" x14ac:dyDescent="0.4">
      <c r="A196" s="35" t="s">
        <v>197</v>
      </c>
      <c r="B196" s="30">
        <f t="shared" si="8"/>
        <v>3105.85</v>
      </c>
      <c r="C196" s="30">
        <f t="shared" si="9"/>
        <v>100259.18</v>
      </c>
    </row>
    <row r="197" spans="1:3" x14ac:dyDescent="0.4">
      <c r="A197" s="35" t="s">
        <v>198</v>
      </c>
      <c r="B197" s="30">
        <f t="shared" si="8"/>
        <v>3105.85</v>
      </c>
      <c r="C197" s="30">
        <f t="shared" si="9"/>
        <v>100259.18</v>
      </c>
    </row>
    <row r="198" spans="1:3" x14ac:dyDescent="0.4">
      <c r="A198" s="35" t="s">
        <v>199</v>
      </c>
      <c r="B198" s="30">
        <f t="shared" si="8"/>
        <v>3105.85</v>
      </c>
      <c r="C198" s="30">
        <f t="shared" si="9"/>
        <v>100259.18</v>
      </c>
    </row>
    <row r="199" spans="1:3" x14ac:dyDescent="0.4">
      <c r="A199" s="35" t="s">
        <v>200</v>
      </c>
      <c r="B199" s="30">
        <f t="shared" si="8"/>
        <v>3105.85</v>
      </c>
      <c r="C199" s="30">
        <f t="shared" si="9"/>
        <v>100259.18</v>
      </c>
    </row>
    <row r="200" spans="1:3" x14ac:dyDescent="0.4">
      <c r="A200" s="35" t="s">
        <v>201</v>
      </c>
      <c r="B200" s="30">
        <f t="shared" si="8"/>
        <v>3105.85</v>
      </c>
      <c r="C200" s="30">
        <f t="shared" si="9"/>
        <v>100259.18</v>
      </c>
    </row>
    <row r="201" spans="1:3" x14ac:dyDescent="0.4">
      <c r="A201" s="35" t="s">
        <v>202</v>
      </c>
      <c r="B201" s="30">
        <f t="shared" si="8"/>
        <v>3105.85</v>
      </c>
      <c r="C201" s="30">
        <f t="shared" si="9"/>
        <v>100259.18</v>
      </c>
    </row>
    <row r="202" spans="1:3" x14ac:dyDescent="0.4">
      <c r="A202" s="35" t="s">
        <v>203</v>
      </c>
      <c r="B202" s="30">
        <f t="shared" si="8"/>
        <v>3105.85</v>
      </c>
      <c r="C202" s="30">
        <f t="shared" si="9"/>
        <v>100259.18</v>
      </c>
    </row>
    <row r="203" spans="1:3" x14ac:dyDescent="0.4">
      <c r="A203" s="35" t="s">
        <v>204</v>
      </c>
      <c r="B203" s="30">
        <f t="shared" si="8"/>
        <v>3105.85</v>
      </c>
      <c r="C203" s="30">
        <f t="shared" si="9"/>
        <v>100259.18</v>
      </c>
    </row>
    <row r="204" spans="1:3" x14ac:dyDescent="0.4">
      <c r="A204" s="35" t="s">
        <v>205</v>
      </c>
      <c r="B204" s="30">
        <f t="shared" si="8"/>
        <v>3105.85</v>
      </c>
      <c r="C204" s="30">
        <f t="shared" si="9"/>
        <v>100259.18</v>
      </c>
    </row>
    <row r="205" spans="1:3" x14ac:dyDescent="0.4">
      <c r="A205" s="34" t="s">
        <v>206</v>
      </c>
      <c r="B205" s="73">
        <v>0</v>
      </c>
      <c r="C205" s="73">
        <v>0</v>
      </c>
    </row>
    <row r="206" spans="1:3" x14ac:dyDescent="0.4">
      <c r="A206" s="36"/>
      <c r="B206" s="74"/>
      <c r="C206" s="74"/>
    </row>
    <row r="207" spans="1:3" x14ac:dyDescent="0.4">
      <c r="A207" s="36" t="s">
        <v>207</v>
      </c>
      <c r="B207" s="74"/>
      <c r="C207" s="74"/>
    </row>
    <row r="208" spans="1:3" x14ac:dyDescent="0.4">
      <c r="A208" s="36" t="s">
        <v>206</v>
      </c>
      <c r="B208" s="74"/>
      <c r="C208" s="74"/>
    </row>
    <row r="209" spans="1:3" x14ac:dyDescent="0.4">
      <c r="A209" s="35" t="s">
        <v>119</v>
      </c>
      <c r="B209" s="74"/>
      <c r="C209" s="74"/>
    </row>
    <row r="210" spans="1:3" x14ac:dyDescent="0.4">
      <c r="A210" s="35" t="s">
        <v>181</v>
      </c>
      <c r="B210" s="74"/>
      <c r="C210" s="74"/>
    </row>
    <row r="211" spans="1:3" x14ac:dyDescent="0.4">
      <c r="A211" s="35" t="s">
        <v>64</v>
      </c>
      <c r="B211" s="74"/>
      <c r="C211" s="74"/>
    </row>
    <row r="212" spans="1:3" x14ac:dyDescent="0.4">
      <c r="A212" s="35" t="s">
        <v>182</v>
      </c>
      <c r="B212" s="74"/>
      <c r="C212" s="74"/>
    </row>
    <row r="213" spans="1:3" x14ac:dyDescent="0.4">
      <c r="A213" s="35" t="s">
        <v>65</v>
      </c>
      <c r="B213" s="74"/>
      <c r="C213" s="74"/>
    </row>
    <row r="214" spans="1:3" x14ac:dyDescent="0.4">
      <c r="A214" s="33" t="s">
        <v>35</v>
      </c>
      <c r="B214" s="74"/>
      <c r="C214" s="74"/>
    </row>
    <row r="215" spans="1:3" x14ac:dyDescent="0.4">
      <c r="A215" s="33" t="s">
        <v>22</v>
      </c>
      <c r="B215" s="74"/>
      <c r="C215" s="74"/>
    </row>
    <row r="216" spans="1:3" x14ac:dyDescent="0.4">
      <c r="A216" s="35" t="s">
        <v>120</v>
      </c>
      <c r="B216" s="74"/>
      <c r="C216" s="74"/>
    </row>
    <row r="217" spans="1:3" x14ac:dyDescent="0.4">
      <c r="A217" s="35" t="s">
        <v>164</v>
      </c>
      <c r="B217" s="74"/>
      <c r="C217" s="74"/>
    </row>
    <row r="218" spans="1:3" x14ac:dyDescent="0.4">
      <c r="A218" s="35" t="s">
        <v>121</v>
      </c>
      <c r="B218" s="74"/>
      <c r="C218" s="74"/>
    </row>
    <row r="219" spans="1:3" x14ac:dyDescent="0.4">
      <c r="A219" s="33" t="s">
        <v>36</v>
      </c>
      <c r="B219" s="74"/>
      <c r="C219" s="74"/>
    </row>
    <row r="220" spans="1:3" x14ac:dyDescent="0.4">
      <c r="A220" s="35" t="s">
        <v>122</v>
      </c>
      <c r="B220" s="74"/>
      <c r="C220" s="74"/>
    </row>
    <row r="221" spans="1:3" x14ac:dyDescent="0.4">
      <c r="A221" s="35" t="s">
        <v>123</v>
      </c>
      <c r="B221" s="74"/>
      <c r="C221" s="74"/>
    </row>
    <row r="222" spans="1:3" x14ac:dyDescent="0.4">
      <c r="A222" s="33" t="s">
        <v>37</v>
      </c>
      <c r="B222" s="74"/>
      <c r="C222" s="74"/>
    </row>
    <row r="223" spans="1:3" x14ac:dyDescent="0.4">
      <c r="A223" s="35" t="s">
        <v>124</v>
      </c>
      <c r="B223" s="74"/>
      <c r="C223" s="74"/>
    </row>
    <row r="224" spans="1:3" x14ac:dyDescent="0.4">
      <c r="A224" s="33" t="s">
        <v>8</v>
      </c>
      <c r="B224" s="74"/>
      <c r="C224" s="74"/>
    </row>
    <row r="225" spans="1:3" x14ac:dyDescent="0.4">
      <c r="A225" s="33" t="s">
        <v>38</v>
      </c>
      <c r="B225" s="74"/>
      <c r="C225" s="74"/>
    </row>
    <row r="226" spans="1:3" x14ac:dyDescent="0.4">
      <c r="A226" s="35" t="s">
        <v>183</v>
      </c>
      <c r="B226" s="74"/>
      <c r="C226" s="74"/>
    </row>
    <row r="227" spans="1:3" x14ac:dyDescent="0.4">
      <c r="A227" s="35" t="s">
        <v>66</v>
      </c>
      <c r="B227" s="74"/>
      <c r="C227" s="74"/>
    </row>
    <row r="228" spans="1:3" x14ac:dyDescent="0.4">
      <c r="A228" s="35" t="s">
        <v>125</v>
      </c>
      <c r="B228" s="74"/>
      <c r="C228" s="74"/>
    </row>
    <row r="229" spans="1:3" x14ac:dyDescent="0.4">
      <c r="A229" s="33" t="s">
        <v>23</v>
      </c>
      <c r="B229" s="74"/>
      <c r="C229" s="74"/>
    </row>
    <row r="230" spans="1:3" x14ac:dyDescent="0.4">
      <c r="A230" s="35" t="s">
        <v>184</v>
      </c>
      <c r="B230" s="74"/>
      <c r="C230" s="74"/>
    </row>
    <row r="231" spans="1:3" x14ac:dyDescent="0.4">
      <c r="A231" s="35" t="s">
        <v>67</v>
      </c>
      <c r="B231" s="74"/>
      <c r="C231" s="74"/>
    </row>
    <row r="232" spans="1:3" x14ac:dyDescent="0.4">
      <c r="A232" s="33" t="s">
        <v>24</v>
      </c>
      <c r="B232" s="74"/>
      <c r="C232" s="74"/>
    </row>
    <row r="233" spans="1:3" x14ac:dyDescent="0.4">
      <c r="A233" s="35" t="s">
        <v>126</v>
      </c>
      <c r="B233" s="74"/>
      <c r="C233" s="74"/>
    </row>
    <row r="234" spans="1:3" x14ac:dyDescent="0.4">
      <c r="A234" s="35" t="s">
        <v>185</v>
      </c>
      <c r="B234" s="74"/>
      <c r="C234" s="74"/>
    </row>
    <row r="235" spans="1:3" x14ac:dyDescent="0.4">
      <c r="A235" s="35" t="s">
        <v>68</v>
      </c>
      <c r="B235" s="74"/>
      <c r="C235" s="74"/>
    </row>
    <row r="236" spans="1:3" x14ac:dyDescent="0.4">
      <c r="A236" s="35" t="s">
        <v>69</v>
      </c>
      <c r="B236" s="74"/>
      <c r="C236" s="74"/>
    </row>
    <row r="237" spans="1:3" x14ac:dyDescent="0.4">
      <c r="A237" s="35" t="s">
        <v>165</v>
      </c>
      <c r="B237" s="74"/>
      <c r="C237" s="74"/>
    </row>
    <row r="238" spans="1:3" x14ac:dyDescent="0.4">
      <c r="A238" s="35" t="s">
        <v>70</v>
      </c>
      <c r="B238" s="74"/>
      <c r="C238" s="74"/>
    </row>
    <row r="239" spans="1:3" x14ac:dyDescent="0.4">
      <c r="A239" s="35" t="s">
        <v>186</v>
      </c>
      <c r="B239" s="74"/>
      <c r="C239" s="74"/>
    </row>
    <row r="240" spans="1:3" x14ac:dyDescent="0.4">
      <c r="A240" s="35" t="s">
        <v>59</v>
      </c>
      <c r="B240" s="74"/>
      <c r="C240" s="74"/>
    </row>
    <row r="241" spans="1:3" x14ac:dyDescent="0.4">
      <c r="A241" s="33" t="s">
        <v>9</v>
      </c>
      <c r="B241" s="74"/>
      <c r="C241" s="74"/>
    </row>
    <row r="242" spans="1:3" x14ac:dyDescent="0.4">
      <c r="A242" s="35" t="s">
        <v>71</v>
      </c>
      <c r="B242" s="74"/>
      <c r="C242" s="74"/>
    </row>
    <row r="243" spans="1:3" x14ac:dyDescent="0.4">
      <c r="A243" s="33" t="s">
        <v>39</v>
      </c>
      <c r="B243" s="74"/>
      <c r="C243" s="74"/>
    </row>
    <row r="244" spans="1:3" x14ac:dyDescent="0.4">
      <c r="A244" s="33" t="s">
        <v>40</v>
      </c>
      <c r="B244" s="74"/>
      <c r="C244" s="74"/>
    </row>
    <row r="245" spans="1:3" x14ac:dyDescent="0.4">
      <c r="A245" s="35" t="s">
        <v>72</v>
      </c>
      <c r="B245" s="74"/>
      <c r="C245" s="74"/>
    </row>
    <row r="246" spans="1:3" x14ac:dyDescent="0.4">
      <c r="A246" s="35" t="s">
        <v>73</v>
      </c>
      <c r="B246" s="74"/>
      <c r="C246" s="74"/>
    </row>
    <row r="247" spans="1:3" x14ac:dyDescent="0.4">
      <c r="A247" s="33" t="s">
        <v>25</v>
      </c>
      <c r="B247" s="74"/>
      <c r="C247" s="74"/>
    </row>
    <row r="248" spans="1:3" x14ac:dyDescent="0.4">
      <c r="A248" s="35" t="s">
        <v>74</v>
      </c>
      <c r="B248" s="74"/>
      <c r="C248" s="74"/>
    </row>
    <row r="249" spans="1:3" x14ac:dyDescent="0.4">
      <c r="A249" s="35" t="s">
        <v>187</v>
      </c>
      <c r="B249" s="74"/>
      <c r="C249" s="74"/>
    </row>
    <row r="250" spans="1:3" x14ac:dyDescent="0.4">
      <c r="A250" s="35" t="s">
        <v>75</v>
      </c>
      <c r="B250" s="74"/>
      <c r="C250" s="74"/>
    </row>
    <row r="251" spans="1:3" x14ac:dyDescent="0.4">
      <c r="A251" s="35" t="s">
        <v>166</v>
      </c>
      <c r="B251" s="74"/>
      <c r="C251" s="74"/>
    </row>
    <row r="252" spans="1:3" x14ac:dyDescent="0.4">
      <c r="A252" s="35" t="s">
        <v>127</v>
      </c>
      <c r="B252" s="74"/>
      <c r="C252" s="74"/>
    </row>
    <row r="253" spans="1:3" x14ac:dyDescent="0.4">
      <c r="A253" s="33" t="s">
        <v>3</v>
      </c>
      <c r="B253" s="74"/>
      <c r="C253" s="74"/>
    </row>
    <row r="254" spans="1:3" x14ac:dyDescent="0.4">
      <c r="A254" s="35" t="s">
        <v>62</v>
      </c>
      <c r="B254" s="74"/>
      <c r="C254" s="74"/>
    </row>
    <row r="255" spans="1:3" x14ac:dyDescent="0.4">
      <c r="A255" s="35" t="s">
        <v>76</v>
      </c>
      <c r="B255" s="74"/>
      <c r="C255" s="74"/>
    </row>
    <row r="256" spans="1:3" x14ac:dyDescent="0.4">
      <c r="A256" s="35" t="s">
        <v>77</v>
      </c>
      <c r="B256" s="74"/>
      <c r="C256" s="74"/>
    </row>
    <row r="257" spans="1:3" x14ac:dyDescent="0.4">
      <c r="A257" s="35" t="s">
        <v>78</v>
      </c>
      <c r="B257" s="74"/>
      <c r="C257" s="74"/>
    </row>
    <row r="258" spans="1:3" x14ac:dyDescent="0.4">
      <c r="A258" s="33" t="s">
        <v>41</v>
      </c>
      <c r="B258" s="74"/>
      <c r="C258" s="74"/>
    </row>
    <row r="259" spans="1:3" x14ac:dyDescent="0.4">
      <c r="A259" s="35" t="s">
        <v>128</v>
      </c>
      <c r="B259" s="74"/>
      <c r="C259" s="74"/>
    </row>
    <row r="260" spans="1:3" x14ac:dyDescent="0.4">
      <c r="A260" s="33" t="s">
        <v>42</v>
      </c>
      <c r="B260" s="74"/>
      <c r="C260" s="74"/>
    </row>
    <row r="261" spans="1:3" x14ac:dyDescent="0.4">
      <c r="A261" s="35" t="s">
        <v>79</v>
      </c>
      <c r="B261" s="74"/>
      <c r="C261" s="74"/>
    </row>
    <row r="262" spans="1:3" x14ac:dyDescent="0.4">
      <c r="A262" s="35" t="s">
        <v>80</v>
      </c>
      <c r="B262" s="74"/>
      <c r="C262" s="74"/>
    </row>
    <row r="263" spans="1:3" x14ac:dyDescent="0.4">
      <c r="A263" s="33" t="s">
        <v>26</v>
      </c>
      <c r="B263" s="74"/>
      <c r="C263" s="74"/>
    </row>
    <row r="264" spans="1:3" x14ac:dyDescent="0.4">
      <c r="A264" s="33" t="s">
        <v>43</v>
      </c>
      <c r="B264" s="74"/>
      <c r="C264" s="74"/>
    </row>
    <row r="265" spans="1:3" x14ac:dyDescent="0.4">
      <c r="A265" s="33" t="s">
        <v>44</v>
      </c>
      <c r="B265" s="74"/>
      <c r="C265" s="74"/>
    </row>
    <row r="266" spans="1:3" x14ac:dyDescent="0.4">
      <c r="A266" s="33" t="s">
        <v>27</v>
      </c>
      <c r="B266" s="74"/>
      <c r="C266" s="74"/>
    </row>
    <row r="267" spans="1:3" x14ac:dyDescent="0.4">
      <c r="A267" s="35" t="s">
        <v>188</v>
      </c>
      <c r="B267" s="74"/>
      <c r="C267" s="74"/>
    </row>
    <row r="268" spans="1:3" x14ac:dyDescent="0.4">
      <c r="A268" s="35" t="s">
        <v>129</v>
      </c>
      <c r="B268" s="74"/>
      <c r="C268" s="74"/>
    </row>
    <row r="269" spans="1:3" x14ac:dyDescent="0.4">
      <c r="A269" s="35" t="s">
        <v>60</v>
      </c>
      <c r="B269" s="74"/>
      <c r="C269" s="74"/>
    </row>
    <row r="270" spans="1:3" x14ac:dyDescent="0.4">
      <c r="A270" s="35" t="s">
        <v>130</v>
      </c>
      <c r="B270" s="74"/>
      <c r="C270" s="74"/>
    </row>
    <row r="271" spans="1:3" x14ac:dyDescent="0.4">
      <c r="A271" s="35" t="s">
        <v>131</v>
      </c>
      <c r="B271" s="74"/>
      <c r="C271" s="74"/>
    </row>
    <row r="272" spans="1:3" x14ac:dyDescent="0.4">
      <c r="A272" s="33" t="s">
        <v>5</v>
      </c>
      <c r="B272" s="74"/>
      <c r="C272" s="74"/>
    </row>
    <row r="273" spans="1:3" x14ac:dyDescent="0.4">
      <c r="A273" s="33" t="s">
        <v>18</v>
      </c>
      <c r="B273" s="74"/>
      <c r="C273" s="74"/>
    </row>
    <row r="274" spans="1:3" x14ac:dyDescent="0.4">
      <c r="A274" s="33" t="s">
        <v>10</v>
      </c>
      <c r="B274" s="74"/>
      <c r="C274" s="74"/>
    </row>
    <row r="275" spans="1:3" x14ac:dyDescent="0.4">
      <c r="A275" s="35" t="s">
        <v>132</v>
      </c>
      <c r="B275" s="74"/>
      <c r="C275" s="74"/>
    </row>
    <row r="276" spans="1:3" x14ac:dyDescent="0.4">
      <c r="A276" s="33" t="s">
        <v>45</v>
      </c>
      <c r="B276" s="74"/>
      <c r="C276" s="74"/>
    </row>
    <row r="277" spans="1:3" x14ac:dyDescent="0.4">
      <c r="A277" s="35" t="s">
        <v>133</v>
      </c>
      <c r="B277" s="74"/>
      <c r="C277" s="74"/>
    </row>
    <row r="278" spans="1:3" x14ac:dyDescent="0.4">
      <c r="A278" s="35" t="s">
        <v>134</v>
      </c>
      <c r="B278" s="74"/>
      <c r="C278" s="74"/>
    </row>
    <row r="279" spans="1:3" x14ac:dyDescent="0.4">
      <c r="A279" s="35" t="s">
        <v>81</v>
      </c>
      <c r="B279" s="74"/>
      <c r="C279" s="74"/>
    </row>
    <row r="280" spans="1:3" x14ac:dyDescent="0.4">
      <c r="A280" s="35" t="s">
        <v>135</v>
      </c>
      <c r="B280" s="74"/>
      <c r="C280" s="74"/>
    </row>
    <row r="281" spans="1:3" x14ac:dyDescent="0.4">
      <c r="A281" s="35" t="s">
        <v>82</v>
      </c>
      <c r="B281" s="74"/>
      <c r="C281" s="74"/>
    </row>
    <row r="282" spans="1:3" x14ac:dyDescent="0.4">
      <c r="A282" s="35" t="s">
        <v>136</v>
      </c>
      <c r="B282" s="74"/>
      <c r="C282" s="74"/>
    </row>
    <row r="283" spans="1:3" x14ac:dyDescent="0.4">
      <c r="A283" s="35" t="s">
        <v>137</v>
      </c>
      <c r="B283" s="74"/>
      <c r="C283" s="74"/>
    </row>
    <row r="284" spans="1:3" x14ac:dyDescent="0.4">
      <c r="A284" s="35" t="s">
        <v>83</v>
      </c>
      <c r="B284" s="74"/>
      <c r="C284" s="74"/>
    </row>
    <row r="285" spans="1:3" x14ac:dyDescent="0.4">
      <c r="A285" s="33" t="s">
        <v>46</v>
      </c>
      <c r="B285" s="74"/>
      <c r="C285" s="74"/>
    </row>
    <row r="286" spans="1:3" x14ac:dyDescent="0.4">
      <c r="A286" s="35" t="s">
        <v>84</v>
      </c>
      <c r="B286" s="74"/>
      <c r="C286" s="74"/>
    </row>
    <row r="287" spans="1:3" x14ac:dyDescent="0.4">
      <c r="A287" s="35" t="s">
        <v>138</v>
      </c>
      <c r="B287" s="74"/>
      <c r="C287" s="74"/>
    </row>
    <row r="288" spans="1:3" x14ac:dyDescent="0.4">
      <c r="A288" s="35" t="s">
        <v>139</v>
      </c>
      <c r="B288" s="74"/>
      <c r="C288" s="74"/>
    </row>
    <row r="289" spans="1:3" x14ac:dyDescent="0.4">
      <c r="A289" s="35" t="s">
        <v>85</v>
      </c>
      <c r="B289" s="74"/>
      <c r="C289" s="74"/>
    </row>
    <row r="290" spans="1:3" x14ac:dyDescent="0.4">
      <c r="A290" s="35" t="s">
        <v>167</v>
      </c>
      <c r="B290" s="74"/>
      <c r="C290" s="74"/>
    </row>
    <row r="291" spans="1:3" x14ac:dyDescent="0.4">
      <c r="A291" s="33" t="s">
        <v>28</v>
      </c>
      <c r="B291" s="74"/>
      <c r="C291" s="74"/>
    </row>
    <row r="292" spans="1:3" x14ac:dyDescent="0.4">
      <c r="A292" s="35" t="s">
        <v>86</v>
      </c>
      <c r="B292" s="74"/>
      <c r="C292" s="74"/>
    </row>
    <row r="293" spans="1:3" x14ac:dyDescent="0.4">
      <c r="A293" s="35" t="s">
        <v>87</v>
      </c>
      <c r="B293" s="74"/>
      <c r="C293" s="74"/>
    </row>
    <row r="294" spans="1:3" x14ac:dyDescent="0.4">
      <c r="A294" s="35" t="s">
        <v>189</v>
      </c>
      <c r="B294" s="74"/>
      <c r="C294" s="74"/>
    </row>
    <row r="295" spans="1:3" x14ac:dyDescent="0.4">
      <c r="A295" s="33" t="s">
        <v>47</v>
      </c>
      <c r="B295" s="74"/>
      <c r="C295" s="74"/>
    </row>
    <row r="296" spans="1:3" x14ac:dyDescent="0.4">
      <c r="A296" s="33" t="s">
        <v>48</v>
      </c>
      <c r="B296" s="74"/>
      <c r="C296" s="74"/>
    </row>
    <row r="297" spans="1:3" x14ac:dyDescent="0.4">
      <c r="A297" s="35" t="s">
        <v>140</v>
      </c>
      <c r="B297" s="74"/>
      <c r="C297" s="74"/>
    </row>
    <row r="298" spans="1:3" x14ac:dyDescent="0.4">
      <c r="A298" s="35" t="s">
        <v>141</v>
      </c>
      <c r="B298" s="74"/>
      <c r="C298" s="74"/>
    </row>
    <row r="299" spans="1:3" x14ac:dyDescent="0.4">
      <c r="A299" s="35" t="s">
        <v>142</v>
      </c>
      <c r="B299" s="74"/>
      <c r="C299" s="74"/>
    </row>
    <row r="300" spans="1:3" x14ac:dyDescent="0.4">
      <c r="A300" s="35" t="s">
        <v>143</v>
      </c>
      <c r="B300" s="74"/>
      <c r="C300" s="74"/>
    </row>
    <row r="301" spans="1:3" x14ac:dyDescent="0.4">
      <c r="A301" s="35" t="s">
        <v>88</v>
      </c>
      <c r="B301" s="74"/>
      <c r="C301" s="74"/>
    </row>
    <row r="302" spans="1:3" x14ac:dyDescent="0.4">
      <c r="A302" s="35" t="s">
        <v>144</v>
      </c>
      <c r="B302" s="74"/>
      <c r="C302" s="74"/>
    </row>
    <row r="303" spans="1:3" x14ac:dyDescent="0.4">
      <c r="A303" s="35" t="s">
        <v>89</v>
      </c>
      <c r="B303" s="74"/>
      <c r="C303" s="74"/>
    </row>
    <row r="304" spans="1:3" x14ac:dyDescent="0.4">
      <c r="A304" s="35" t="s">
        <v>90</v>
      </c>
      <c r="B304" s="74"/>
      <c r="C304" s="74"/>
    </row>
    <row r="305" spans="1:3" x14ac:dyDescent="0.4">
      <c r="A305" s="33" t="s">
        <v>19</v>
      </c>
      <c r="B305" s="74"/>
      <c r="C305" s="74"/>
    </row>
    <row r="306" spans="1:3" x14ac:dyDescent="0.4">
      <c r="A306" s="35" t="s">
        <v>190</v>
      </c>
      <c r="B306" s="74"/>
      <c r="C306" s="74"/>
    </row>
    <row r="307" spans="1:3" x14ac:dyDescent="0.4">
      <c r="A307" s="35" t="s">
        <v>191</v>
      </c>
      <c r="B307" s="74"/>
      <c r="C307" s="74"/>
    </row>
    <row r="308" spans="1:3" x14ac:dyDescent="0.4">
      <c r="A308" s="33" t="s">
        <v>20</v>
      </c>
      <c r="B308" s="74"/>
      <c r="C308" s="74"/>
    </row>
    <row r="309" spans="1:3" x14ac:dyDescent="0.4">
      <c r="A309" s="35" t="s">
        <v>91</v>
      </c>
      <c r="B309" s="74"/>
      <c r="C309" s="74"/>
    </row>
    <row r="310" spans="1:3" x14ac:dyDescent="0.4">
      <c r="A310" s="35" t="s">
        <v>192</v>
      </c>
      <c r="B310" s="74"/>
      <c r="C310" s="74"/>
    </row>
    <row r="311" spans="1:3" x14ac:dyDescent="0.4">
      <c r="A311" s="35" t="s">
        <v>193</v>
      </c>
      <c r="B311" s="74"/>
      <c r="C311" s="74"/>
    </row>
    <row r="312" spans="1:3" x14ac:dyDescent="0.4">
      <c r="A312" s="35" t="s">
        <v>145</v>
      </c>
      <c r="B312" s="74"/>
      <c r="C312" s="74"/>
    </row>
    <row r="313" spans="1:3" x14ac:dyDescent="0.4">
      <c r="A313" s="35" t="s">
        <v>92</v>
      </c>
      <c r="B313" s="74"/>
      <c r="C313" s="74"/>
    </row>
    <row r="314" spans="1:3" x14ac:dyDescent="0.4">
      <c r="A314" s="35" t="s">
        <v>146</v>
      </c>
      <c r="B314" s="74"/>
      <c r="C314" s="74"/>
    </row>
    <row r="315" spans="1:3" x14ac:dyDescent="0.4">
      <c r="A315" s="35" t="s">
        <v>93</v>
      </c>
      <c r="B315" s="74"/>
      <c r="C315" s="74"/>
    </row>
    <row r="316" spans="1:3" x14ac:dyDescent="0.4">
      <c r="A316" s="35" t="s">
        <v>194</v>
      </c>
      <c r="B316" s="74"/>
      <c r="C316" s="74"/>
    </row>
    <row r="317" spans="1:3" x14ac:dyDescent="0.4">
      <c r="A317" s="35" t="s">
        <v>94</v>
      </c>
      <c r="B317" s="74"/>
      <c r="C317" s="74"/>
    </row>
    <row r="318" spans="1:3" x14ac:dyDescent="0.4">
      <c r="A318" s="35" t="s">
        <v>168</v>
      </c>
      <c r="B318" s="74"/>
      <c r="C318" s="74"/>
    </row>
    <row r="319" spans="1:3" x14ac:dyDescent="0.4">
      <c r="A319" s="35" t="s">
        <v>95</v>
      </c>
      <c r="B319" s="74"/>
      <c r="C319" s="74"/>
    </row>
    <row r="320" spans="1:3" x14ac:dyDescent="0.4">
      <c r="A320" s="35" t="s">
        <v>96</v>
      </c>
      <c r="B320" s="74"/>
      <c r="C320" s="74"/>
    </row>
    <row r="321" spans="1:3" x14ac:dyDescent="0.4">
      <c r="A321" s="33" t="s">
        <v>49</v>
      </c>
      <c r="B321" s="74"/>
      <c r="C321" s="74"/>
    </row>
    <row r="322" spans="1:3" x14ac:dyDescent="0.4">
      <c r="A322" s="35" t="s">
        <v>169</v>
      </c>
      <c r="B322" s="74"/>
      <c r="C322" s="74"/>
    </row>
    <row r="323" spans="1:3" x14ac:dyDescent="0.4">
      <c r="A323" s="35" t="s">
        <v>195</v>
      </c>
      <c r="B323" s="74"/>
      <c r="C323" s="74"/>
    </row>
    <row r="324" spans="1:3" x14ac:dyDescent="0.4">
      <c r="A324" s="33" t="s">
        <v>11</v>
      </c>
      <c r="B324" s="74"/>
      <c r="C324" s="74"/>
    </row>
    <row r="325" spans="1:3" x14ac:dyDescent="0.4">
      <c r="A325" s="35" t="s">
        <v>147</v>
      </c>
      <c r="B325" s="74"/>
      <c r="C325" s="74"/>
    </row>
    <row r="326" spans="1:3" x14ac:dyDescent="0.4">
      <c r="A326" s="35" t="s">
        <v>97</v>
      </c>
      <c r="B326" s="74"/>
      <c r="C326" s="74"/>
    </row>
    <row r="327" spans="1:3" x14ac:dyDescent="0.4">
      <c r="A327" s="35" t="s">
        <v>98</v>
      </c>
      <c r="B327" s="74"/>
      <c r="C327" s="74"/>
    </row>
    <row r="328" spans="1:3" x14ac:dyDescent="0.4">
      <c r="A328" s="35" t="s">
        <v>170</v>
      </c>
      <c r="B328" s="74"/>
      <c r="C328" s="74"/>
    </row>
    <row r="329" spans="1:3" x14ac:dyDescent="0.4">
      <c r="A329" s="33" t="s">
        <v>12</v>
      </c>
      <c r="B329" s="74"/>
      <c r="C329" s="74"/>
    </row>
    <row r="330" spans="1:3" x14ac:dyDescent="0.4">
      <c r="A330" s="35" t="s">
        <v>148</v>
      </c>
      <c r="B330" s="74"/>
      <c r="C330" s="74"/>
    </row>
    <row r="331" spans="1:3" x14ac:dyDescent="0.4">
      <c r="A331" s="35" t="s">
        <v>99</v>
      </c>
      <c r="B331" s="74"/>
      <c r="C331" s="74"/>
    </row>
    <row r="332" spans="1:3" x14ac:dyDescent="0.4">
      <c r="A332" s="35" t="s">
        <v>100</v>
      </c>
      <c r="B332" s="74"/>
      <c r="C332" s="74"/>
    </row>
    <row r="333" spans="1:3" x14ac:dyDescent="0.4">
      <c r="A333" s="33" t="s">
        <v>50</v>
      </c>
      <c r="B333" s="74"/>
      <c r="C333" s="74"/>
    </row>
    <row r="334" spans="1:3" x14ac:dyDescent="0.4">
      <c r="A334" s="35" t="s">
        <v>171</v>
      </c>
      <c r="B334" s="74"/>
      <c r="C334" s="74"/>
    </row>
    <row r="335" spans="1:3" x14ac:dyDescent="0.4">
      <c r="A335" s="33" t="s">
        <v>13</v>
      </c>
      <c r="B335" s="74"/>
      <c r="C335" s="74"/>
    </row>
    <row r="336" spans="1:3" x14ac:dyDescent="0.4">
      <c r="A336" s="33" t="s">
        <v>21</v>
      </c>
      <c r="B336" s="74"/>
      <c r="C336" s="74"/>
    </row>
    <row r="337" spans="1:3" x14ac:dyDescent="0.4">
      <c r="A337" s="35" t="s">
        <v>172</v>
      </c>
      <c r="B337" s="74"/>
      <c r="C337" s="74"/>
    </row>
    <row r="338" spans="1:3" x14ac:dyDescent="0.4">
      <c r="A338" s="35" t="s">
        <v>149</v>
      </c>
      <c r="B338" s="74"/>
      <c r="C338" s="74"/>
    </row>
    <row r="339" spans="1:3" x14ac:dyDescent="0.4">
      <c r="A339" s="35" t="s">
        <v>150</v>
      </c>
      <c r="B339" s="74"/>
      <c r="C339" s="74"/>
    </row>
    <row r="340" spans="1:3" x14ac:dyDescent="0.4">
      <c r="A340" s="35" t="s">
        <v>173</v>
      </c>
      <c r="B340" s="74"/>
      <c r="C340" s="74"/>
    </row>
    <row r="341" spans="1:3" x14ac:dyDescent="0.4">
      <c r="A341" s="33" t="s">
        <v>51</v>
      </c>
      <c r="B341" s="74"/>
      <c r="C341" s="74"/>
    </row>
    <row r="342" spans="1:3" x14ac:dyDescent="0.4">
      <c r="A342" s="35" t="s">
        <v>174</v>
      </c>
      <c r="B342" s="74"/>
      <c r="C342" s="74"/>
    </row>
    <row r="343" spans="1:3" x14ac:dyDescent="0.4">
      <c r="A343" s="33" t="s">
        <v>29</v>
      </c>
      <c r="B343" s="74"/>
      <c r="C343" s="74"/>
    </row>
    <row r="344" spans="1:3" x14ac:dyDescent="0.4">
      <c r="A344" s="33" t="s">
        <v>30</v>
      </c>
      <c r="B344" s="74"/>
      <c r="C344" s="74"/>
    </row>
    <row r="345" spans="1:3" x14ac:dyDescent="0.4">
      <c r="A345" s="35" t="s">
        <v>101</v>
      </c>
      <c r="B345" s="74"/>
      <c r="C345" s="74"/>
    </row>
    <row r="346" spans="1:3" x14ac:dyDescent="0.4">
      <c r="A346" s="35" t="s">
        <v>196</v>
      </c>
      <c r="B346" s="74"/>
      <c r="C346" s="74"/>
    </row>
    <row r="347" spans="1:3" x14ac:dyDescent="0.4">
      <c r="A347" s="35" t="s">
        <v>197</v>
      </c>
      <c r="B347" s="74"/>
      <c r="C347" s="74"/>
    </row>
    <row r="348" spans="1:3" x14ac:dyDescent="0.4">
      <c r="A348" s="33" t="s">
        <v>14</v>
      </c>
      <c r="B348" s="74"/>
      <c r="C348" s="74"/>
    </row>
    <row r="349" spans="1:3" x14ac:dyDescent="0.4">
      <c r="A349" s="35" t="s">
        <v>102</v>
      </c>
      <c r="B349" s="74"/>
      <c r="C349" s="74"/>
    </row>
    <row r="350" spans="1:3" x14ac:dyDescent="0.4">
      <c r="A350" s="35" t="s">
        <v>198</v>
      </c>
      <c r="B350" s="74"/>
      <c r="C350" s="74"/>
    </row>
    <row r="351" spans="1:3" x14ac:dyDescent="0.4">
      <c r="A351" s="33" t="s">
        <v>6</v>
      </c>
      <c r="B351" s="74"/>
      <c r="C351" s="74"/>
    </row>
    <row r="352" spans="1:3" x14ac:dyDescent="0.4">
      <c r="A352" s="35" t="s">
        <v>103</v>
      </c>
      <c r="B352" s="74"/>
      <c r="C352" s="74"/>
    </row>
    <row r="353" spans="1:3" x14ac:dyDescent="0.4">
      <c r="A353" s="35" t="s">
        <v>199</v>
      </c>
      <c r="B353" s="74"/>
      <c r="C353" s="74"/>
    </row>
    <row r="354" spans="1:3" x14ac:dyDescent="0.4">
      <c r="A354" s="33" t="s">
        <v>52</v>
      </c>
      <c r="B354" s="74"/>
      <c r="C354" s="74"/>
    </row>
    <row r="355" spans="1:3" x14ac:dyDescent="0.4">
      <c r="A355" s="35" t="s">
        <v>175</v>
      </c>
      <c r="B355" s="74"/>
      <c r="C355" s="74"/>
    </row>
    <row r="356" spans="1:3" x14ac:dyDescent="0.4">
      <c r="A356" s="35" t="s">
        <v>200</v>
      </c>
      <c r="B356" s="74"/>
      <c r="C356" s="74"/>
    </row>
    <row r="357" spans="1:3" x14ac:dyDescent="0.4">
      <c r="A357" s="35" t="s">
        <v>151</v>
      </c>
      <c r="B357" s="74"/>
      <c r="C357" s="74"/>
    </row>
    <row r="358" spans="1:3" x14ac:dyDescent="0.4">
      <c r="A358" s="35" t="s">
        <v>104</v>
      </c>
      <c r="B358" s="74"/>
      <c r="C358" s="74"/>
    </row>
    <row r="359" spans="1:3" x14ac:dyDescent="0.4">
      <c r="A359" s="35" t="s">
        <v>152</v>
      </c>
      <c r="B359" s="74"/>
      <c r="C359" s="74"/>
    </row>
    <row r="360" spans="1:3" x14ac:dyDescent="0.4">
      <c r="A360" s="35" t="s">
        <v>105</v>
      </c>
      <c r="B360" s="74"/>
      <c r="C360" s="74"/>
    </row>
    <row r="361" spans="1:3" x14ac:dyDescent="0.4">
      <c r="A361" s="35" t="s">
        <v>106</v>
      </c>
      <c r="B361" s="74"/>
      <c r="C361" s="74"/>
    </row>
    <row r="362" spans="1:3" x14ac:dyDescent="0.4">
      <c r="A362" s="35" t="s">
        <v>153</v>
      </c>
      <c r="B362" s="74"/>
      <c r="C362" s="74"/>
    </row>
    <row r="363" spans="1:3" x14ac:dyDescent="0.4">
      <c r="A363" s="35" t="s">
        <v>201</v>
      </c>
      <c r="B363" s="74"/>
      <c r="C363" s="74"/>
    </row>
    <row r="364" spans="1:3" x14ac:dyDescent="0.4">
      <c r="A364" s="35" t="s">
        <v>202</v>
      </c>
      <c r="B364" s="74"/>
      <c r="C364" s="74"/>
    </row>
    <row r="365" spans="1:3" x14ac:dyDescent="0.4">
      <c r="A365" s="35" t="s">
        <v>107</v>
      </c>
      <c r="B365" s="74"/>
      <c r="C365" s="74"/>
    </row>
    <row r="366" spans="1:3" x14ac:dyDescent="0.4">
      <c r="A366" s="35" t="s">
        <v>154</v>
      </c>
      <c r="B366" s="74"/>
      <c r="C366" s="74"/>
    </row>
    <row r="367" spans="1:3" x14ac:dyDescent="0.4">
      <c r="A367" s="33" t="s">
        <v>56</v>
      </c>
      <c r="B367" s="74"/>
      <c r="C367" s="74"/>
    </row>
    <row r="368" spans="1:3" x14ac:dyDescent="0.4">
      <c r="A368" s="35" t="s">
        <v>203</v>
      </c>
      <c r="B368" s="74"/>
      <c r="C368" s="74"/>
    </row>
    <row r="369" spans="1:3" x14ac:dyDescent="0.4">
      <c r="A369" s="35" t="s">
        <v>155</v>
      </c>
      <c r="B369" s="74"/>
      <c r="C369" s="74"/>
    </row>
    <row r="370" spans="1:3" x14ac:dyDescent="0.4">
      <c r="A370" s="35" t="s">
        <v>108</v>
      </c>
      <c r="B370" s="74"/>
      <c r="C370" s="74"/>
    </row>
    <row r="371" spans="1:3" x14ac:dyDescent="0.4">
      <c r="A371" s="35" t="s">
        <v>109</v>
      </c>
      <c r="B371" s="74"/>
      <c r="C371" s="74"/>
    </row>
    <row r="372" spans="1:3" x14ac:dyDescent="0.4">
      <c r="A372" s="33" t="s">
        <v>31</v>
      </c>
      <c r="B372" s="74"/>
      <c r="C372" s="74"/>
    </row>
    <row r="373" spans="1:3" x14ac:dyDescent="0.4">
      <c r="A373" s="33" t="s">
        <v>53</v>
      </c>
      <c r="B373" s="74"/>
      <c r="C373" s="74"/>
    </row>
    <row r="374" spans="1:3" x14ac:dyDescent="0.4">
      <c r="A374" s="33" t="s">
        <v>54</v>
      </c>
      <c r="B374" s="74"/>
      <c r="C374" s="74"/>
    </row>
    <row r="375" spans="1:3" x14ac:dyDescent="0.4">
      <c r="A375" s="35" t="s">
        <v>110</v>
      </c>
      <c r="B375" s="74"/>
      <c r="C375" s="74"/>
    </row>
    <row r="376" spans="1:3" x14ac:dyDescent="0.4">
      <c r="A376" s="33" t="s">
        <v>55</v>
      </c>
      <c r="B376" s="74"/>
      <c r="C376" s="74"/>
    </row>
    <row r="377" spans="1:3" x14ac:dyDescent="0.4">
      <c r="A377" s="35" t="s">
        <v>111</v>
      </c>
      <c r="B377" s="74"/>
      <c r="C377" s="74"/>
    </row>
    <row r="378" spans="1:3" x14ac:dyDescent="0.4">
      <c r="A378" s="35" t="s">
        <v>156</v>
      </c>
      <c r="B378" s="74"/>
      <c r="C378" s="74"/>
    </row>
    <row r="379" spans="1:3" x14ac:dyDescent="0.4">
      <c r="A379" s="35" t="s">
        <v>176</v>
      </c>
      <c r="B379" s="74"/>
      <c r="C379" s="74"/>
    </row>
    <row r="380" spans="1:3" x14ac:dyDescent="0.4">
      <c r="A380" s="33" t="s">
        <v>7</v>
      </c>
      <c r="B380" s="74"/>
      <c r="C380" s="74"/>
    </row>
    <row r="381" spans="1:3" x14ac:dyDescent="0.4">
      <c r="A381" s="33" t="s">
        <v>15</v>
      </c>
      <c r="B381" s="74"/>
      <c r="C381" s="74"/>
    </row>
    <row r="382" spans="1:3" x14ac:dyDescent="0.4">
      <c r="A382" s="33" t="s">
        <v>16</v>
      </c>
      <c r="B382" s="74"/>
      <c r="C382" s="74"/>
    </row>
    <row r="383" spans="1:3" x14ac:dyDescent="0.4">
      <c r="A383" s="35" t="s">
        <v>157</v>
      </c>
      <c r="B383" s="74"/>
      <c r="C383" s="74"/>
    </row>
    <row r="384" spans="1:3" x14ac:dyDescent="0.4">
      <c r="A384" s="35" t="s">
        <v>112</v>
      </c>
      <c r="B384" s="74"/>
      <c r="C384" s="74"/>
    </row>
    <row r="385" spans="1:3" x14ac:dyDescent="0.4">
      <c r="A385" s="35" t="s">
        <v>61</v>
      </c>
      <c r="B385" s="74"/>
      <c r="C385" s="74"/>
    </row>
    <row r="386" spans="1:3" x14ac:dyDescent="0.4">
      <c r="A386" s="35" t="s">
        <v>158</v>
      </c>
      <c r="B386" s="74"/>
      <c r="C386" s="74"/>
    </row>
    <row r="387" spans="1:3" x14ac:dyDescent="0.4">
      <c r="A387" s="35" t="s">
        <v>113</v>
      </c>
      <c r="B387" s="74"/>
      <c r="C387" s="74"/>
    </row>
    <row r="388" spans="1:3" x14ac:dyDescent="0.4">
      <c r="A388" s="35" t="s">
        <v>177</v>
      </c>
      <c r="B388" s="74"/>
      <c r="C388" s="74"/>
    </row>
    <row r="389" spans="1:3" x14ac:dyDescent="0.4">
      <c r="A389" s="33" t="s">
        <v>32</v>
      </c>
      <c r="B389" s="74"/>
      <c r="C389" s="74"/>
    </row>
    <row r="390" spans="1:3" x14ac:dyDescent="0.4">
      <c r="A390" s="35" t="s">
        <v>114</v>
      </c>
      <c r="B390" s="74"/>
      <c r="C390" s="74"/>
    </row>
    <row r="391" spans="1:3" x14ac:dyDescent="0.4">
      <c r="A391" s="35" t="s">
        <v>159</v>
      </c>
      <c r="B391" s="74"/>
      <c r="C391" s="74"/>
    </row>
    <row r="392" spans="1:3" x14ac:dyDescent="0.4">
      <c r="A392" s="35" t="s">
        <v>160</v>
      </c>
      <c r="B392" s="74"/>
      <c r="C392" s="74"/>
    </row>
    <row r="393" spans="1:3" x14ac:dyDescent="0.4">
      <c r="A393" s="35" t="s">
        <v>178</v>
      </c>
      <c r="B393" s="74"/>
      <c r="C393" s="74"/>
    </row>
    <row r="394" spans="1:3" x14ac:dyDescent="0.4">
      <c r="A394" s="35" t="s">
        <v>115</v>
      </c>
      <c r="B394" s="74"/>
      <c r="C394" s="74"/>
    </row>
    <row r="395" spans="1:3" x14ac:dyDescent="0.4">
      <c r="A395" s="35" t="s">
        <v>204</v>
      </c>
      <c r="B395" s="74"/>
      <c r="C395" s="74"/>
    </row>
    <row r="396" spans="1:3" x14ac:dyDescent="0.4">
      <c r="A396" s="33" t="s">
        <v>33</v>
      </c>
      <c r="B396" s="74"/>
      <c r="C396" s="74"/>
    </row>
    <row r="397" spans="1:3" x14ac:dyDescent="0.4">
      <c r="A397" s="35" t="s">
        <v>57</v>
      </c>
      <c r="B397" s="74"/>
      <c r="C397" s="74"/>
    </row>
    <row r="398" spans="1:3" x14ac:dyDescent="0.4">
      <c r="A398" s="35" t="s">
        <v>161</v>
      </c>
      <c r="B398" s="74"/>
      <c r="C398" s="74"/>
    </row>
    <row r="399" spans="1:3" x14ac:dyDescent="0.4">
      <c r="A399" s="35" t="s">
        <v>179</v>
      </c>
      <c r="B399" s="74"/>
      <c r="C399" s="74"/>
    </row>
    <row r="400" spans="1:3" x14ac:dyDescent="0.4">
      <c r="A400" s="35" t="s">
        <v>205</v>
      </c>
      <c r="B400" s="74"/>
      <c r="C400" s="74"/>
    </row>
    <row r="401" spans="1:3" x14ac:dyDescent="0.4">
      <c r="A401" s="33" t="s">
        <v>17</v>
      </c>
      <c r="B401" s="74"/>
      <c r="C401" s="74"/>
    </row>
    <row r="402" spans="1:3" x14ac:dyDescent="0.4">
      <c r="A402" s="33" t="s">
        <v>34</v>
      </c>
      <c r="B402" s="74"/>
      <c r="C402" s="74"/>
    </row>
    <row r="403" spans="1:3" x14ac:dyDescent="0.4">
      <c r="A403" s="35" t="s">
        <v>162</v>
      </c>
      <c r="B403" s="74"/>
      <c r="C403" s="74"/>
    </row>
    <row r="404" spans="1:3" x14ac:dyDescent="0.4">
      <c r="A404" s="35" t="s">
        <v>163</v>
      </c>
      <c r="B404" s="74"/>
      <c r="C404" s="74"/>
    </row>
    <row r="405" spans="1:3" x14ac:dyDescent="0.4">
      <c r="A405" s="35" t="s">
        <v>116</v>
      </c>
      <c r="B405" s="74"/>
      <c r="C405" s="74"/>
    </row>
    <row r="406" spans="1:3" x14ac:dyDescent="0.4">
      <c r="A406" s="35" t="s">
        <v>117</v>
      </c>
      <c r="B406" s="74"/>
      <c r="C406" s="74"/>
    </row>
    <row r="407" spans="1:3" x14ac:dyDescent="0.4">
      <c r="A407" s="37" t="s">
        <v>118</v>
      </c>
      <c r="B407" s="74"/>
      <c r="C407" s="74"/>
    </row>
    <row r="409" spans="1:3" x14ac:dyDescent="0.4">
      <c r="A409" t="s">
        <v>207</v>
      </c>
    </row>
    <row r="410" spans="1:3" x14ac:dyDescent="0.4">
      <c r="A410" t="s">
        <v>208</v>
      </c>
    </row>
    <row r="411" spans="1:3" x14ac:dyDescent="0.4">
      <c r="A411" t="s">
        <v>209</v>
      </c>
    </row>
  </sheetData>
  <sheetProtection algorithmName="SHA-512" hashValue="/MivZzLalPXUAkQXH2GAKmGsJlsu4Oo2nqN9Yh/UWQ0dEHfZJe7Y5YrA8vOsbTj51kqhFluIbyn9L79ju4aqAQ==" saltValue="KQxVPt1ZokzME+ixVATaMg==" spinCount="100000" sheet="1" selectLockedCells="1"/>
  <pageMargins left="0.7" right="0.7" top="0.78740157499999996" bottom="0.78740157499999996" header="0.3" footer="0.3"/>
  <pageSetup paperSize="9"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77"/>
  <sheetViews>
    <sheetView tabSelected="1" topLeftCell="B1" zoomScale="70" zoomScaleNormal="70" workbookViewId="0">
      <selection activeCell="E3" sqref="E3:K3"/>
    </sheetView>
  </sheetViews>
  <sheetFormatPr defaultRowHeight="14.6" x14ac:dyDescent="0.4"/>
  <cols>
    <col min="1" max="1" width="15.07421875" style="12" hidden="1" customWidth="1"/>
    <col min="2" max="2" width="6.84375" style="12" customWidth="1"/>
    <col min="3" max="3" width="52.84375" customWidth="1"/>
    <col min="4" max="4" width="40.53515625" customWidth="1"/>
    <col min="5" max="5" width="18.69140625" customWidth="1"/>
    <col min="6" max="6" width="20.07421875" customWidth="1"/>
    <col min="7" max="9" width="20.07421875" style="12" customWidth="1"/>
    <col min="10" max="10" width="20.07421875" customWidth="1"/>
    <col min="11" max="11" width="20.07421875" style="12" customWidth="1"/>
    <col min="12" max="36" width="9.07421875" style="12"/>
  </cols>
  <sheetData>
    <row r="1" spans="1:11" s="12" customFormat="1" ht="15" thickBot="1" x14ac:dyDescent="0.45"/>
    <row r="2" spans="1:11" s="12" customFormat="1" x14ac:dyDescent="0.4">
      <c r="D2" s="76" t="s">
        <v>210</v>
      </c>
      <c r="E2" s="82"/>
      <c r="F2" s="82"/>
      <c r="G2" s="82"/>
      <c r="H2" s="82"/>
      <c r="I2" s="82"/>
      <c r="J2" s="82"/>
      <c r="K2" s="83"/>
    </row>
    <row r="3" spans="1:11" s="12" customFormat="1" ht="15" thickBot="1" x14ac:dyDescent="0.45">
      <c r="D3" s="77" t="s">
        <v>211</v>
      </c>
      <c r="E3" s="80"/>
      <c r="F3" s="80"/>
      <c r="G3" s="80"/>
      <c r="H3" s="80"/>
      <c r="I3" s="80"/>
      <c r="J3" s="80"/>
      <c r="K3" s="81"/>
    </row>
    <row r="4" spans="1:11" ht="17.149999999999999" customHeight="1" thickBot="1" x14ac:dyDescent="0.45">
      <c r="C4" s="12"/>
      <c r="D4" s="12"/>
      <c r="E4" s="12"/>
      <c r="F4" s="12"/>
      <c r="J4" s="12"/>
    </row>
    <row r="5" spans="1:11" ht="82.5" customHeight="1" x14ac:dyDescent="0.4">
      <c r="C5" s="49" t="s">
        <v>212</v>
      </c>
      <c r="D5" s="50" t="s">
        <v>213</v>
      </c>
      <c r="E5" s="51" t="s">
        <v>214</v>
      </c>
      <c r="F5" s="28" t="s">
        <v>215</v>
      </c>
      <c r="G5" s="46" t="s">
        <v>216</v>
      </c>
      <c r="H5" s="47" t="s">
        <v>217</v>
      </c>
      <c r="I5" s="48" t="s">
        <v>218</v>
      </c>
      <c r="J5" s="45" t="s">
        <v>219</v>
      </c>
      <c r="K5" s="44" t="s">
        <v>220</v>
      </c>
    </row>
    <row r="6" spans="1:11" ht="28.5" customHeight="1" x14ac:dyDescent="0.4">
      <c r="A6" s="12" t="str">
        <f>'01_veletrh'!$E$3</f>
        <v>vyplňte název veletrhu a rok konání</v>
      </c>
      <c r="C6" s="55" t="str">
        <f>IF('01_veletrh'!B1=1,"",A6)</f>
        <v/>
      </c>
      <c r="D6" s="56" t="str">
        <f>'01_veletrh'!F5</f>
        <v>vyberte/napište stát</v>
      </c>
      <c r="E6" s="57">
        <f>'01_veletrh'!F7</f>
        <v>0</v>
      </c>
      <c r="F6" s="40" t="str">
        <f>'01_veletrh'!F23</f>
        <v/>
      </c>
      <c r="G6" s="40" t="str">
        <f>'01_veletrh'!F17</f>
        <v/>
      </c>
      <c r="H6" s="30">
        <f>'01_veletrh'!$F$19</f>
        <v>0</v>
      </c>
      <c r="I6" s="41">
        <f>'01_veletrh'!$F$21</f>
        <v>0</v>
      </c>
      <c r="J6" s="41" t="str">
        <f>'01_veletrh'!F25</f>
        <v/>
      </c>
      <c r="K6" s="40">
        <f>(H6+I6)/2</f>
        <v>0</v>
      </c>
    </row>
    <row r="7" spans="1:11" ht="27.75" customHeight="1" x14ac:dyDescent="0.4">
      <c r="A7" s="12" t="str">
        <f>'02_veletrh'!$E$3</f>
        <v>vyplňte název veletrhu a rok konání</v>
      </c>
      <c r="C7" s="29" t="str">
        <f>IF('02_veletrh'!B1=1,"",A7)</f>
        <v/>
      </c>
      <c r="D7" s="38" t="str">
        <f>'02_veletrh'!F5</f>
        <v>vyberte/napište stát</v>
      </c>
      <c r="E7" s="39">
        <f>'02_veletrh'!F7</f>
        <v>0</v>
      </c>
      <c r="F7" s="52" t="str">
        <f>'02_veletrh'!F23</f>
        <v/>
      </c>
      <c r="G7" s="52" t="str">
        <f>'02_veletrh'!F17</f>
        <v/>
      </c>
      <c r="H7" s="54">
        <f>'02_veletrh'!$F$19</f>
        <v>0</v>
      </c>
      <c r="I7" s="53">
        <f>'02_veletrh'!$F$21</f>
        <v>0</v>
      </c>
      <c r="J7" s="53" t="str">
        <f>'02_veletrh'!F25</f>
        <v/>
      </c>
      <c r="K7" s="52">
        <f t="shared" ref="K7:K10" si="0">(H7+I7)/2</f>
        <v>0</v>
      </c>
    </row>
    <row r="8" spans="1:11" ht="28.5" customHeight="1" x14ac:dyDescent="0.4">
      <c r="A8" s="12" t="str">
        <f>'03_veletrh'!$E$3</f>
        <v>vyplňte název veletrhu a rok konání</v>
      </c>
      <c r="C8" s="55" t="str">
        <f>IF('03_veletrh'!B1=1,"",A8)</f>
        <v/>
      </c>
      <c r="D8" s="56" t="str">
        <f>'03_veletrh'!F5</f>
        <v>vyberte/napište stát</v>
      </c>
      <c r="E8" s="57">
        <f>'03_veletrh'!F7</f>
        <v>0</v>
      </c>
      <c r="F8" s="40" t="str">
        <f>'03_veletrh'!F23</f>
        <v/>
      </c>
      <c r="G8" s="40" t="str">
        <f>'03_veletrh'!F17</f>
        <v/>
      </c>
      <c r="H8" s="30">
        <f>'03_veletrh'!$F$19</f>
        <v>0</v>
      </c>
      <c r="I8" s="41">
        <f>'03_veletrh'!$F$21</f>
        <v>0</v>
      </c>
      <c r="J8" s="41" t="str">
        <f>'03_veletrh'!F25</f>
        <v/>
      </c>
      <c r="K8" s="40">
        <f t="shared" si="0"/>
        <v>0</v>
      </c>
    </row>
    <row r="9" spans="1:11" ht="24" customHeight="1" x14ac:dyDescent="0.4">
      <c r="A9" s="12" t="str">
        <f>'04_veletrh'!$E$3</f>
        <v>vyplňte název veletrhu a rok konání</v>
      </c>
      <c r="C9" s="29" t="str">
        <f>IF('04_veletrh'!B1=1,"",A9)</f>
        <v/>
      </c>
      <c r="D9" s="38" t="str">
        <f>'04_veletrh'!F5</f>
        <v>vyberte/napište stát</v>
      </c>
      <c r="E9" s="39">
        <f>'04_veletrh'!F7</f>
        <v>0</v>
      </c>
      <c r="F9" s="52" t="str">
        <f>'04_veletrh'!F23</f>
        <v/>
      </c>
      <c r="G9" s="52" t="str">
        <f>'04_veletrh'!F17</f>
        <v/>
      </c>
      <c r="H9" s="54">
        <f>'04_veletrh'!$F$19</f>
        <v>0</v>
      </c>
      <c r="I9" s="53">
        <f>'04_veletrh'!$F$21</f>
        <v>0</v>
      </c>
      <c r="J9" s="53" t="str">
        <f>'04_veletrh'!F25</f>
        <v/>
      </c>
      <c r="K9" s="52">
        <f t="shared" si="0"/>
        <v>0</v>
      </c>
    </row>
    <row r="10" spans="1:11" ht="33.75" customHeight="1" thickBot="1" x14ac:dyDescent="0.45">
      <c r="A10" s="12" t="str">
        <f>'05_veletrh'!$E$3</f>
        <v>vyplňte název veletrhu a rok konání</v>
      </c>
      <c r="C10" s="55" t="str">
        <f>IF('05_veletrh'!B1=1,"",A10)</f>
        <v/>
      </c>
      <c r="D10" s="56" t="str">
        <f>'05_veletrh'!F5</f>
        <v>vyberte/napište stát</v>
      </c>
      <c r="E10" s="57">
        <f>'05_veletrh'!F7</f>
        <v>0</v>
      </c>
      <c r="F10" s="40" t="str">
        <f>'05_veletrh'!F23</f>
        <v/>
      </c>
      <c r="G10" s="40" t="str">
        <f>'05_veletrh'!F17</f>
        <v/>
      </c>
      <c r="H10" s="30">
        <f>'05_veletrh'!$F$19</f>
        <v>0</v>
      </c>
      <c r="I10" s="41">
        <f>'05_veletrh'!$F$21</f>
        <v>0</v>
      </c>
      <c r="J10" s="41" t="str">
        <f>'05_veletrh'!F25</f>
        <v/>
      </c>
      <c r="K10" s="40">
        <f t="shared" si="0"/>
        <v>0</v>
      </c>
    </row>
    <row r="11" spans="1:11" ht="15" thickBot="1" x14ac:dyDescent="0.45">
      <c r="C11" s="78" t="s">
        <v>221</v>
      </c>
      <c r="D11" s="79"/>
      <c r="E11" s="79"/>
      <c r="F11" s="42">
        <f t="shared" ref="F11:I11" si="1">SUM(F6:F10)</f>
        <v>0</v>
      </c>
      <c r="G11" s="42">
        <f t="shared" si="1"/>
        <v>0</v>
      </c>
      <c r="H11" s="31">
        <f t="shared" si="1"/>
        <v>0</v>
      </c>
      <c r="I11" s="43">
        <f t="shared" si="1"/>
        <v>0</v>
      </c>
      <c r="J11" s="43">
        <f>ROUND(SUM(J6:J10),2)</f>
        <v>0</v>
      </c>
      <c r="K11" s="42">
        <f>ROUND(SUM(K6:K10),2)</f>
        <v>0</v>
      </c>
    </row>
    <row r="12" spans="1:11" s="12" customFormat="1" ht="14.25" customHeight="1" x14ac:dyDescent="0.45">
      <c r="F12" s="69" t="str">
        <f>IF(F11&gt;4900000,"Maximální celkové ZV stanovené Výzvou jsou 4 900 000Kč. Snižte ZV u veletrhů tak, aby nebyl překročen limit.","")</f>
        <v/>
      </c>
      <c r="K12" s="58"/>
    </row>
    <row r="13" spans="1:11" s="12" customFormat="1" x14ac:dyDescent="0.4">
      <c r="K13" s="58"/>
    </row>
    <row r="14" spans="1:11" s="12" customFormat="1" x14ac:dyDescent="0.4"/>
    <row r="15" spans="1:11" s="12" customFormat="1" x14ac:dyDescent="0.4"/>
    <row r="16" spans="1:11" s="12" customFormat="1" x14ac:dyDescent="0.4"/>
    <row r="17" s="12" customFormat="1" x14ac:dyDescent="0.4"/>
    <row r="18" s="12" customFormat="1" x14ac:dyDescent="0.4"/>
    <row r="19" s="12" customFormat="1" x14ac:dyDescent="0.4"/>
    <row r="20" s="12" customFormat="1" x14ac:dyDescent="0.4"/>
    <row r="21" s="12" customFormat="1" x14ac:dyDescent="0.4"/>
    <row r="22" s="12" customFormat="1" x14ac:dyDescent="0.4"/>
    <row r="23" s="12" customFormat="1" x14ac:dyDescent="0.4"/>
    <row r="24" s="12" customFormat="1" x14ac:dyDescent="0.4"/>
    <row r="25" s="12" customFormat="1" x14ac:dyDescent="0.4"/>
    <row r="26" s="12" customFormat="1" x14ac:dyDescent="0.4"/>
    <row r="27" s="12" customFormat="1" x14ac:dyDescent="0.4"/>
    <row r="28" s="12" customFormat="1" x14ac:dyDescent="0.4"/>
    <row r="29" s="12" customFormat="1" x14ac:dyDescent="0.4"/>
    <row r="30" s="12" customFormat="1" x14ac:dyDescent="0.4"/>
    <row r="31" s="12" customFormat="1" x14ac:dyDescent="0.4"/>
    <row r="32" s="12" customFormat="1" x14ac:dyDescent="0.4"/>
    <row r="33" s="12" customFormat="1" x14ac:dyDescent="0.4"/>
    <row r="34" s="12" customFormat="1" x14ac:dyDescent="0.4"/>
    <row r="35" s="12" customFormat="1" x14ac:dyDescent="0.4"/>
    <row r="36" s="12" customFormat="1" x14ac:dyDescent="0.4"/>
    <row r="37" s="12" customFormat="1" x14ac:dyDescent="0.4"/>
    <row r="38" s="12" customFormat="1" x14ac:dyDescent="0.4"/>
    <row r="39" s="12" customFormat="1" x14ac:dyDescent="0.4"/>
    <row r="40" s="12" customFormat="1" x14ac:dyDescent="0.4"/>
    <row r="41" s="12" customFormat="1" x14ac:dyDescent="0.4"/>
    <row r="42" s="12" customFormat="1" x14ac:dyDescent="0.4"/>
    <row r="43" s="12" customFormat="1" x14ac:dyDescent="0.4"/>
    <row r="44" s="12" customFormat="1" x14ac:dyDescent="0.4"/>
    <row r="45" s="12" customFormat="1" x14ac:dyDescent="0.4"/>
    <row r="46" s="12" customFormat="1" x14ac:dyDescent="0.4"/>
    <row r="47" s="12" customFormat="1" x14ac:dyDescent="0.4"/>
    <row r="48" s="12" customFormat="1" x14ac:dyDescent="0.4"/>
    <row r="49" s="12" customFormat="1" x14ac:dyDescent="0.4"/>
    <row r="50" s="12" customFormat="1" x14ac:dyDescent="0.4"/>
    <row r="51" s="12" customFormat="1" x14ac:dyDescent="0.4"/>
    <row r="52" s="12" customFormat="1" x14ac:dyDescent="0.4"/>
    <row r="53" s="12" customFormat="1" x14ac:dyDescent="0.4"/>
    <row r="54" s="12" customFormat="1" x14ac:dyDescent="0.4"/>
    <row r="55" s="12" customFormat="1" x14ac:dyDescent="0.4"/>
    <row r="56" s="12" customFormat="1" x14ac:dyDescent="0.4"/>
    <row r="57" s="12" customFormat="1" x14ac:dyDescent="0.4"/>
    <row r="58" s="12" customFormat="1" x14ac:dyDescent="0.4"/>
    <row r="59" s="12" customFormat="1" x14ac:dyDescent="0.4"/>
    <row r="60" s="12" customFormat="1" x14ac:dyDescent="0.4"/>
    <row r="61" s="12" customFormat="1" x14ac:dyDescent="0.4"/>
    <row r="62" s="12" customFormat="1" x14ac:dyDescent="0.4"/>
    <row r="63" s="12" customFormat="1" x14ac:dyDescent="0.4"/>
    <row r="64" s="12" customFormat="1" x14ac:dyDescent="0.4"/>
    <row r="65" s="12" customFormat="1" x14ac:dyDescent="0.4"/>
    <row r="66" s="12" customFormat="1" x14ac:dyDescent="0.4"/>
    <row r="67" s="12" customFormat="1" x14ac:dyDescent="0.4"/>
    <row r="68" s="12" customFormat="1" x14ac:dyDescent="0.4"/>
    <row r="69" s="12" customFormat="1" x14ac:dyDescent="0.4"/>
    <row r="70" s="12" customFormat="1" x14ac:dyDescent="0.4"/>
    <row r="71" s="12" customFormat="1" x14ac:dyDescent="0.4"/>
    <row r="72" s="12" customFormat="1" x14ac:dyDescent="0.4"/>
    <row r="73" s="12" customFormat="1" x14ac:dyDescent="0.4"/>
    <row r="74" s="12" customFormat="1" x14ac:dyDescent="0.4"/>
    <row r="75" s="12" customFormat="1" x14ac:dyDescent="0.4"/>
    <row r="76" s="12" customFormat="1" x14ac:dyDescent="0.4"/>
    <row r="77" s="12" customFormat="1" x14ac:dyDescent="0.4"/>
  </sheetData>
  <sheetProtection algorithmName="SHA-512" hashValue="MRTvvjc94pcQyOih9iZJ05dLJX49et0r8Sp4KfC/Cz3LDBgtD7+xRo/Qd6iNzdPk8TjvIU8fri6maDdhM8I7MQ==" saltValue="Kn5noBqzkpCeLImb5chGmw==" spinCount="100000" sheet="1" selectLockedCells="1"/>
  <mergeCells count="3">
    <mergeCell ref="C11:E11"/>
    <mergeCell ref="E3:K3"/>
    <mergeCell ref="E2:K2"/>
  </mergeCells>
  <conditionalFormatting sqref="F11">
    <cfRule type="cellIs" dxfId="11" priority="1" operator="lessThan">
      <formula>4900000</formula>
    </cfRule>
    <cfRule type="cellIs" dxfId="10" priority="2" operator="greaterThan">
      <formula>4900000</formula>
    </cfRule>
  </conditionalFormatting>
  <pageMargins left="0.7" right="0.7" top="0.78740157499999996" bottom="0.78740157499999996" header="0.3" footer="0.3"/>
  <pageSetup paperSize="9" scale="54" fitToHeight="0" orientation="landscape" r:id="rId1"/>
  <cellWatches>
    <cellWatch r="F11"/>
  </cellWatche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68"/>
  <sheetViews>
    <sheetView topLeftCell="C2" zoomScaleNormal="100" workbookViewId="0">
      <selection activeCell="F19" sqref="F19"/>
    </sheetView>
  </sheetViews>
  <sheetFormatPr defaultColWidth="8.3046875" defaultRowHeight="14.6" x14ac:dyDescent="0.4"/>
  <cols>
    <col min="1" max="1" width="2.3046875" style="4" customWidth="1"/>
    <col min="2" max="2" width="29.53515625" style="5" customWidth="1"/>
    <col min="3" max="3" width="22.3046875" style="5" customWidth="1"/>
    <col min="4" max="4" width="3.84375" style="5" customWidth="1"/>
    <col min="5" max="5" width="40.69140625" style="5" customWidth="1"/>
    <col min="6" max="6" width="51.3046875" style="5" customWidth="1"/>
    <col min="7" max="7" width="3.53515625" style="5" customWidth="1"/>
    <col min="8" max="8" width="14" style="5" customWidth="1"/>
    <col min="9" max="16384" width="8.3046875" style="5"/>
  </cols>
  <sheetData>
    <row r="1" spans="2:28" hidden="1" x14ac:dyDescent="0.4">
      <c r="B1">
        <f>IF(E3="Vyplňte název veletrhu a rok konání",1,0)</f>
        <v>1</v>
      </c>
    </row>
    <row r="2" spans="2:28" ht="15" thickBot="1" x14ac:dyDescent="0.4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2:28" ht="48" customHeight="1" thickBot="1" x14ac:dyDescent="0.45">
      <c r="B3" s="68"/>
      <c r="C3" s="4"/>
      <c r="D3" s="4"/>
      <c r="E3" s="84" t="s">
        <v>222</v>
      </c>
      <c r="F3" s="85"/>
      <c r="G3" s="86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2:28" ht="15" thickBot="1" x14ac:dyDescent="0.45">
      <c r="B4" s="4"/>
      <c r="C4" s="4"/>
      <c r="D4" s="4"/>
      <c r="E4" s="16"/>
      <c r="F4" s="17"/>
      <c r="G4" s="18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2:28" ht="33.65" customHeight="1" thickBot="1" x14ac:dyDescent="0.45">
      <c r="B5" s="59"/>
      <c r="C5" s="64" t="s">
        <v>223</v>
      </c>
      <c r="D5" s="4"/>
      <c r="E5" s="19" t="s">
        <v>224</v>
      </c>
      <c r="F5" s="66" t="s">
        <v>206</v>
      </c>
      <c r="G5" s="18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2:28" ht="15" thickBot="1" x14ac:dyDescent="0.45">
      <c r="B6" s="60" t="s">
        <v>225</v>
      </c>
      <c r="C6" s="61"/>
      <c r="D6" s="4"/>
      <c r="E6" s="16"/>
      <c r="F6" s="17"/>
      <c r="G6" s="18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2:28" ht="15" thickBot="1" x14ac:dyDescent="0.45">
      <c r="B7" s="62" t="s">
        <v>226</v>
      </c>
      <c r="C7" s="63"/>
      <c r="D7" s="4"/>
      <c r="E7" s="19" t="s">
        <v>227</v>
      </c>
      <c r="F7" s="13"/>
      <c r="G7" s="18"/>
      <c r="H7" s="6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2:28" hidden="1" x14ac:dyDescent="0.4">
      <c r="B8" s="4"/>
      <c r="C8" s="4"/>
      <c r="D8" s="4"/>
      <c r="E8" s="20"/>
      <c r="F8" s="7"/>
      <c r="G8" s="18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spans="2:28" hidden="1" x14ac:dyDescent="0.4">
      <c r="B9" s="4"/>
      <c r="C9" s="4"/>
      <c r="D9" s="4"/>
      <c r="E9" s="20" t="s">
        <v>228</v>
      </c>
      <c r="F9" s="8">
        <f>(VLOOKUP(F5,data!A1:C205,2,)*'01_veletrh'!F7)+VLOOKUP(F5,data!A1:C205,3,)</f>
        <v>0</v>
      </c>
      <c r="G9" s="18"/>
      <c r="H9" s="9">
        <f>1-H11-H13</f>
        <v>0.7158931126761372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spans="2:28" hidden="1" x14ac:dyDescent="0.4">
      <c r="B10" s="4"/>
      <c r="C10" s="4"/>
      <c r="D10" s="4"/>
      <c r="E10" s="20"/>
      <c r="F10" s="8"/>
      <c r="G10" s="18"/>
      <c r="H10" s="10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spans="2:28" hidden="1" x14ac:dyDescent="0.4">
      <c r="B11" s="4"/>
      <c r="C11" s="4"/>
      <c r="D11" s="4"/>
      <c r="E11" s="20" t="s">
        <v>229</v>
      </c>
      <c r="F11" s="8">
        <f>F15*H11</f>
        <v>0</v>
      </c>
      <c r="G11" s="18"/>
      <c r="H11" s="9">
        <v>0.13684943527235471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spans="2:28" hidden="1" x14ac:dyDescent="0.4">
      <c r="B12" s="4"/>
      <c r="C12" s="4"/>
      <c r="D12" s="4"/>
      <c r="E12" s="20"/>
      <c r="F12" s="8"/>
      <c r="G12" s="18"/>
      <c r="H12" s="10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spans="2:28" hidden="1" x14ac:dyDescent="0.4">
      <c r="B13" s="4"/>
      <c r="C13" s="4"/>
      <c r="D13" s="4"/>
      <c r="E13" s="20" t="s">
        <v>230</v>
      </c>
      <c r="F13" s="8">
        <f>F15*H13</f>
        <v>0</v>
      </c>
      <c r="G13" s="18"/>
      <c r="H13" s="9">
        <v>0.14725745205150814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 spans="2:28" hidden="1" x14ac:dyDescent="0.4">
      <c r="B14" s="4"/>
      <c r="C14" s="4"/>
      <c r="D14" s="4"/>
      <c r="E14" s="20"/>
      <c r="F14" s="8"/>
      <c r="G14" s="18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 spans="2:28" hidden="1" x14ac:dyDescent="0.4">
      <c r="B15" s="4"/>
      <c r="C15" s="4"/>
      <c r="D15" s="4"/>
      <c r="E15" s="20" t="s">
        <v>231</v>
      </c>
      <c r="F15" s="8">
        <f>F9/H9</f>
        <v>0</v>
      </c>
      <c r="G15" s="18"/>
      <c r="H15" s="11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2:28" ht="15" thickBot="1" x14ac:dyDescent="0.45">
      <c r="B16" s="4"/>
      <c r="C16" s="4"/>
      <c r="D16" s="4"/>
      <c r="E16" s="20"/>
      <c r="F16" s="25"/>
      <c r="G16" s="18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2:28" ht="15" thickBot="1" x14ac:dyDescent="0.45">
      <c r="B17" s="4"/>
      <c r="C17" s="4"/>
      <c r="D17" s="4"/>
      <c r="E17" s="19" t="s">
        <v>232</v>
      </c>
      <c r="F17" s="2" t="str">
        <f>IF(F7="","",IF(F9&lt;1000000,F9,1000000))</f>
        <v/>
      </c>
      <c r="G17" s="18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2:28" ht="15" thickBot="1" x14ac:dyDescent="0.45">
      <c r="B18" s="4"/>
      <c r="C18" s="4"/>
      <c r="D18" s="4"/>
      <c r="E18" s="19"/>
      <c r="F18" s="25"/>
      <c r="G18" s="18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2:28" ht="15" thickBot="1" x14ac:dyDescent="0.45">
      <c r="B19" s="4"/>
      <c r="C19" s="4"/>
      <c r="D19" s="4"/>
      <c r="E19" s="21" t="s">
        <v>233</v>
      </c>
      <c r="F19" s="3">
        <f>IF(OR(C6="ne",C6=""),0,IF(F11&lt;100000,F11,100000))</f>
        <v>0</v>
      </c>
      <c r="G19" s="23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spans="2:28" ht="15" thickBot="1" x14ac:dyDescent="0.45">
      <c r="B20" s="4"/>
      <c r="C20" s="4"/>
      <c r="D20" s="4"/>
      <c r="E20" s="19"/>
      <c r="F20" s="26"/>
      <c r="G20" s="18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 spans="2:28" ht="15" thickBot="1" x14ac:dyDescent="0.45">
      <c r="B21" s="4"/>
      <c r="C21" s="4"/>
      <c r="D21" s="4"/>
      <c r="E21" s="19" t="s">
        <v>234</v>
      </c>
      <c r="F21" s="2">
        <f>IF(OR(C7="ne",C7=""),0,IF(F13&lt;300000,F13,300000))</f>
        <v>0</v>
      </c>
      <c r="G21" s="18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spans="2:28" ht="15" thickBot="1" x14ac:dyDescent="0.45">
      <c r="B22" s="4"/>
      <c r="C22" s="4"/>
      <c r="D22" s="4"/>
      <c r="E22" s="19"/>
      <c r="F22" s="25"/>
      <c r="G22" s="18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spans="2:28" ht="15" thickBot="1" x14ac:dyDescent="0.45">
      <c r="B23" s="4"/>
      <c r="C23" s="4"/>
      <c r="D23" s="4"/>
      <c r="E23" s="19" t="s">
        <v>235</v>
      </c>
      <c r="F23" s="15" t="str">
        <f>IFERROR(F17+F19+F21,"")</f>
        <v/>
      </c>
      <c r="G23" s="18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spans="2:28" ht="15" thickBot="1" x14ac:dyDescent="0.45">
      <c r="B24" s="4"/>
      <c r="C24" s="4"/>
      <c r="D24" s="4"/>
      <c r="E24" s="16"/>
      <c r="F24" s="25"/>
      <c r="G24" s="18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2:28" ht="18.899999999999999" thickBot="1" x14ac:dyDescent="0.55000000000000004">
      <c r="B25" s="4"/>
      <c r="C25" s="4"/>
      <c r="D25" s="4"/>
      <c r="E25" s="19" t="s">
        <v>236</v>
      </c>
      <c r="F25" s="14" t="str">
        <f>IFERROR(F23/2,"")</f>
        <v/>
      </c>
      <c r="G25" s="18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spans="2:28" ht="15" thickBot="1" x14ac:dyDescent="0.45">
      <c r="B26" s="4"/>
      <c r="C26" s="4"/>
      <c r="D26" s="4"/>
      <c r="E26" s="22"/>
      <c r="F26" s="27"/>
      <c r="G26" s="2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2:28" x14ac:dyDescent="0.4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 spans="2:28" ht="15" thickBot="1" x14ac:dyDescent="0.4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spans="2:28" ht="15" thickBot="1" x14ac:dyDescent="0.45">
      <c r="B29" s="4"/>
      <c r="C29" s="4"/>
      <c r="D29" s="4"/>
      <c r="E29" s="67" t="s">
        <v>237</v>
      </c>
      <c r="F29" s="65">
        <f>celkem!$F$11</f>
        <v>0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spans="2:28" x14ac:dyDescent="0.4">
      <c r="B30" s="4"/>
      <c r="C30" s="4"/>
      <c r="D30" s="4"/>
      <c r="E30" s="4"/>
      <c r="F30" s="68" t="str">
        <f>celkem!$F$12</f>
        <v/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 spans="2:28" x14ac:dyDescent="0.4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spans="2:28" x14ac:dyDescent="0.4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2:28" x14ac:dyDescent="0.4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</row>
    <row r="34" spans="2:28" x14ac:dyDescent="0.4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spans="2:28" x14ac:dyDescent="0.4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spans="2:28" x14ac:dyDescent="0.4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 spans="2:28" x14ac:dyDescent="0.4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</row>
    <row r="38" spans="2:28" x14ac:dyDescent="0.4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</row>
    <row r="39" spans="2:28" x14ac:dyDescent="0.4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spans="2:28" x14ac:dyDescent="0.4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</row>
    <row r="41" spans="2:28" x14ac:dyDescent="0.4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 spans="2:28" x14ac:dyDescent="0.4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</row>
    <row r="43" spans="2:28" x14ac:dyDescent="0.4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</row>
    <row r="44" spans="2:28" x14ac:dyDescent="0.4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</row>
    <row r="45" spans="2:28" x14ac:dyDescent="0.4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</row>
    <row r="46" spans="2:28" x14ac:dyDescent="0.4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</row>
    <row r="47" spans="2:28" x14ac:dyDescent="0.4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 spans="2:28" x14ac:dyDescent="0.4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</row>
    <row r="49" spans="2:28" x14ac:dyDescent="0.4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</row>
    <row r="50" spans="2:28" x14ac:dyDescent="0.4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</row>
    <row r="51" spans="2:28" x14ac:dyDescent="0.4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</row>
    <row r="52" spans="2:28" x14ac:dyDescent="0.4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</row>
    <row r="53" spans="2:28" x14ac:dyDescent="0.4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</row>
    <row r="54" spans="2:28" x14ac:dyDescent="0.4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</row>
    <row r="55" spans="2:28" x14ac:dyDescent="0.4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</row>
    <row r="56" spans="2:28" x14ac:dyDescent="0.4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</row>
    <row r="57" spans="2:28" x14ac:dyDescent="0.4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</row>
    <row r="58" spans="2:28" x14ac:dyDescent="0.4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</row>
    <row r="59" spans="2:28" x14ac:dyDescent="0.4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</row>
    <row r="60" spans="2:28" x14ac:dyDescent="0.4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</row>
    <row r="61" spans="2:28" x14ac:dyDescent="0.4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</row>
    <row r="62" spans="2:28" x14ac:dyDescent="0.4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</row>
    <row r="63" spans="2:28" x14ac:dyDescent="0.4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</row>
    <row r="64" spans="2:28" x14ac:dyDescent="0.4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spans="2:28" x14ac:dyDescent="0.4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spans="2:28" x14ac:dyDescent="0.4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67" spans="2:28" x14ac:dyDescent="0.4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</row>
    <row r="68" spans="2:28" x14ac:dyDescent="0.4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</row>
  </sheetData>
  <sheetProtection algorithmName="SHA-512" hashValue="IfJ57KiWnglnvDBkoOedo9sYQtY9DEesH9IfuXrGasQ57PzLUCGOdvw1KxHBaowqaInJG+/N4e4Gt7xUoAoCtw==" saltValue="t3lqGOzkJIXFMOYem1Fn7g==" spinCount="100000" sheet="1" selectLockedCells="1"/>
  <protectedRanges>
    <protectedRange sqref="F7 F23 F25 F17 F19 F21" name="Oblast1"/>
    <protectedRange sqref="F5" name="Oblast1_1"/>
  </protectedRanges>
  <mergeCells count="1">
    <mergeCell ref="E3:G3"/>
  </mergeCells>
  <conditionalFormatting sqref="F29">
    <cfRule type="cellIs" dxfId="9" priority="1" operator="lessThan">
      <formula>4900000</formula>
    </cfRule>
    <cfRule type="cellIs" dxfId="8" priority="2" operator="greaterThan">
      <formula>4900000</formula>
    </cfRule>
  </conditionalFormatting>
  <dataValidations count="1">
    <dataValidation type="list" allowBlank="1" showInputMessage="1" showErrorMessage="1" sqref="D4" xr:uid="{00000000-0002-0000-0200-000000000000}">
      <formula1>#REF!</formula1>
      <formula2>0</formula2>
    </dataValidation>
  </dataValidations>
  <pageMargins left="0.7" right="0.7" top="0.78749999999999998" bottom="0.78749999999999998" header="0.51180555555555496" footer="0.51180555555555496"/>
  <pageSetup paperSize="9" firstPageNumber="0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Místo konání veletrhu:" prompt="Vyberte zemi" xr:uid="{7F92EE0F-D3A5-4D6E-9F75-CE2A91FFD807}">
          <x14:formula1>
            <xm:f>data!$A$208:$A$407</xm:f>
          </x14:formula1>
          <xm:sqref>F5</xm:sqref>
        </x14:dataValidation>
        <x14:dataValidation type="list" allowBlank="1" showInputMessage="1" showErrorMessage="1" xr:uid="{00000000-0002-0000-0200-000002000000}">
          <x14:formula1>
            <xm:f>data!$A$410:$A$411</xm:f>
          </x14:formula1>
          <xm:sqref>C6:C7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68"/>
  <sheetViews>
    <sheetView topLeftCell="A2" zoomScaleNormal="100" workbookViewId="0">
      <selection activeCell="K7" sqref="K7"/>
    </sheetView>
  </sheetViews>
  <sheetFormatPr defaultColWidth="8.3046875" defaultRowHeight="14.6" x14ac:dyDescent="0.4"/>
  <cols>
    <col min="1" max="1" width="2.3046875" style="4" customWidth="1"/>
    <col min="2" max="2" width="29.53515625" style="5" customWidth="1"/>
    <col min="3" max="3" width="22.3046875" style="5" customWidth="1"/>
    <col min="4" max="4" width="3.84375" style="5" customWidth="1"/>
    <col min="5" max="5" width="40.69140625" style="5" customWidth="1"/>
    <col min="6" max="6" width="51.3046875" style="5" customWidth="1"/>
    <col min="7" max="7" width="3.53515625" style="5" customWidth="1"/>
    <col min="8" max="8" width="14" style="5" customWidth="1"/>
    <col min="9" max="16384" width="8.3046875" style="5"/>
  </cols>
  <sheetData>
    <row r="1" spans="2:28" hidden="1" x14ac:dyDescent="0.4">
      <c r="B1" s="5">
        <f>IF(E3="Vyplňte název veletrhu a rok konání",1,0)</f>
        <v>1</v>
      </c>
    </row>
    <row r="2" spans="2:28" ht="15" thickBot="1" x14ac:dyDescent="0.4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2:28" ht="48" customHeight="1" thickBot="1" x14ac:dyDescent="0.45">
      <c r="B3" s="4"/>
      <c r="C3" s="4"/>
      <c r="D3" s="4"/>
      <c r="E3" s="84" t="s">
        <v>222</v>
      </c>
      <c r="F3" s="85"/>
      <c r="G3" s="86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2:28" ht="15" thickBot="1" x14ac:dyDescent="0.45">
      <c r="B4" s="4"/>
      <c r="C4" s="4"/>
      <c r="D4" s="4"/>
      <c r="E4" s="16"/>
      <c r="F4" s="17"/>
      <c r="G4" s="18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2:28" ht="33.65" customHeight="1" thickBot="1" x14ac:dyDescent="0.45">
      <c r="B5" s="59"/>
      <c r="C5" s="64" t="s">
        <v>223</v>
      </c>
      <c r="D5" s="4"/>
      <c r="E5" s="19" t="s">
        <v>224</v>
      </c>
      <c r="F5" s="66" t="s">
        <v>206</v>
      </c>
      <c r="G5" s="18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2:28" ht="15" thickBot="1" x14ac:dyDescent="0.45">
      <c r="B6" s="60" t="s">
        <v>225</v>
      </c>
      <c r="C6" s="61"/>
      <c r="D6" s="4"/>
      <c r="E6" s="16"/>
      <c r="F6" s="17"/>
      <c r="G6" s="18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2:28" ht="15" thickBot="1" x14ac:dyDescent="0.45">
      <c r="B7" s="62" t="s">
        <v>226</v>
      </c>
      <c r="C7" s="63"/>
      <c r="D7" s="4"/>
      <c r="E7" s="19" t="s">
        <v>227</v>
      </c>
      <c r="F7" s="13"/>
      <c r="G7" s="18"/>
      <c r="H7" s="6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2:28" hidden="1" x14ac:dyDescent="0.4">
      <c r="B8" s="4"/>
      <c r="C8" s="4"/>
      <c r="D8" s="4"/>
      <c r="E8" s="20"/>
      <c r="F8" s="7"/>
      <c r="G8" s="18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spans="2:28" hidden="1" x14ac:dyDescent="0.4">
      <c r="B9" s="4"/>
      <c r="C9" s="4"/>
      <c r="D9" s="4"/>
      <c r="E9" s="20" t="s">
        <v>228</v>
      </c>
      <c r="F9" s="8">
        <f>(VLOOKUP(F5,data!A1:C205,2,)*'02_veletrh'!F7)+VLOOKUP(F5,data!A1:C205,3,)</f>
        <v>0</v>
      </c>
      <c r="G9" s="18"/>
      <c r="H9" s="9">
        <f>1-H11-H13</f>
        <v>0.7158931126761372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spans="2:28" hidden="1" x14ac:dyDescent="0.4">
      <c r="B10" s="4"/>
      <c r="C10" s="4"/>
      <c r="D10" s="4"/>
      <c r="E10" s="20"/>
      <c r="F10" s="8"/>
      <c r="G10" s="18"/>
      <c r="H10" s="10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spans="2:28" hidden="1" x14ac:dyDescent="0.4">
      <c r="B11" s="4"/>
      <c r="C11" s="4"/>
      <c r="D11" s="4"/>
      <c r="E11" s="20" t="s">
        <v>229</v>
      </c>
      <c r="F11" s="8">
        <f>F15*H11</f>
        <v>0</v>
      </c>
      <c r="G11" s="18"/>
      <c r="H11" s="9">
        <v>0.13684943527235471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spans="2:28" hidden="1" x14ac:dyDescent="0.4">
      <c r="B12" s="4"/>
      <c r="C12" s="4"/>
      <c r="D12" s="4"/>
      <c r="E12" s="20"/>
      <c r="F12" s="8"/>
      <c r="G12" s="18"/>
      <c r="H12" s="10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spans="2:28" hidden="1" x14ac:dyDescent="0.4">
      <c r="B13" s="4"/>
      <c r="C13" s="4"/>
      <c r="D13" s="4"/>
      <c r="E13" s="20" t="s">
        <v>230</v>
      </c>
      <c r="F13" s="8">
        <f>F15*H13</f>
        <v>0</v>
      </c>
      <c r="G13" s="18"/>
      <c r="H13" s="9">
        <v>0.14725745205150814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 spans="2:28" hidden="1" x14ac:dyDescent="0.4">
      <c r="B14" s="4"/>
      <c r="C14" s="4"/>
      <c r="D14" s="4"/>
      <c r="E14" s="20"/>
      <c r="F14" s="8"/>
      <c r="G14" s="18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 spans="2:28" hidden="1" x14ac:dyDescent="0.4">
      <c r="B15" s="4"/>
      <c r="C15" s="4"/>
      <c r="D15" s="4"/>
      <c r="E15" s="20" t="s">
        <v>231</v>
      </c>
      <c r="F15" s="8">
        <f>F9/H9</f>
        <v>0</v>
      </c>
      <c r="G15" s="18"/>
      <c r="H15" s="11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2:28" ht="15" thickBot="1" x14ac:dyDescent="0.45">
      <c r="B16" s="4"/>
      <c r="C16" s="4"/>
      <c r="D16" s="4"/>
      <c r="E16" s="20"/>
      <c r="F16" s="25"/>
      <c r="G16" s="18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2:28" ht="15" thickBot="1" x14ac:dyDescent="0.45">
      <c r="B17" s="4"/>
      <c r="C17" s="4"/>
      <c r="D17" s="4"/>
      <c r="E17" s="19" t="s">
        <v>232</v>
      </c>
      <c r="F17" s="2" t="str">
        <f>IF(F7="","",IF(F9&lt;1000000,F9,1000000))</f>
        <v/>
      </c>
      <c r="G17" s="18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2:28" ht="15" thickBot="1" x14ac:dyDescent="0.45">
      <c r="B18" s="4"/>
      <c r="C18" s="4"/>
      <c r="D18" s="4"/>
      <c r="E18" s="19"/>
      <c r="F18" s="25"/>
      <c r="G18" s="18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2:28" ht="15" thickBot="1" x14ac:dyDescent="0.45">
      <c r="B19" s="4"/>
      <c r="C19" s="4"/>
      <c r="D19" s="4"/>
      <c r="E19" s="21" t="s">
        <v>233</v>
      </c>
      <c r="F19" s="3">
        <f>IF(OR(C6="ne",C6=""),0,IF(F11&lt;100000,F11,100000))</f>
        <v>0</v>
      </c>
      <c r="G19" s="23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spans="2:28" ht="15" thickBot="1" x14ac:dyDescent="0.45">
      <c r="B20" s="4"/>
      <c r="C20" s="4"/>
      <c r="D20" s="4"/>
      <c r="E20" s="19"/>
      <c r="F20" s="26"/>
      <c r="G20" s="18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 spans="2:28" ht="15" thickBot="1" x14ac:dyDescent="0.45">
      <c r="B21" s="4"/>
      <c r="C21" s="4"/>
      <c r="D21" s="4"/>
      <c r="E21" s="19" t="s">
        <v>234</v>
      </c>
      <c r="F21" s="2">
        <f>IF(OR(C7="ne",C7=""),0,IF(F13&lt;300000,F13,300000))</f>
        <v>0</v>
      </c>
      <c r="G21" s="18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spans="2:28" ht="15" thickBot="1" x14ac:dyDescent="0.45">
      <c r="B22" s="4"/>
      <c r="C22" s="4"/>
      <c r="D22" s="4"/>
      <c r="E22" s="19"/>
      <c r="F22" s="25"/>
      <c r="G22" s="18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spans="2:28" ht="15" thickBot="1" x14ac:dyDescent="0.45">
      <c r="B23" s="4"/>
      <c r="C23" s="4"/>
      <c r="D23" s="4"/>
      <c r="E23" s="19" t="s">
        <v>235</v>
      </c>
      <c r="F23" s="15" t="str">
        <f>IFERROR(F17+F19+F21,"")</f>
        <v/>
      </c>
      <c r="G23" s="18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spans="2:28" ht="15" thickBot="1" x14ac:dyDescent="0.45">
      <c r="B24" s="4"/>
      <c r="C24" s="4"/>
      <c r="D24" s="4"/>
      <c r="E24" s="16"/>
      <c r="F24" s="25"/>
      <c r="G24" s="18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2:28" ht="18.899999999999999" thickBot="1" x14ac:dyDescent="0.55000000000000004">
      <c r="B25" s="4"/>
      <c r="C25" s="4"/>
      <c r="D25" s="4"/>
      <c r="E25" s="19" t="s">
        <v>236</v>
      </c>
      <c r="F25" s="14" t="str">
        <f>IFERROR(F23/2,"")</f>
        <v/>
      </c>
      <c r="G25" s="18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spans="2:28" ht="15" thickBot="1" x14ac:dyDescent="0.45">
      <c r="B26" s="4"/>
      <c r="C26" s="4"/>
      <c r="D26" s="4"/>
      <c r="E26" s="22"/>
      <c r="F26" s="27"/>
      <c r="G26" s="2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2:28" x14ac:dyDescent="0.4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 spans="2:28" ht="15" thickBot="1" x14ac:dyDescent="0.4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spans="2:28" ht="15" thickBot="1" x14ac:dyDescent="0.45">
      <c r="B29" s="4"/>
      <c r="C29" s="4"/>
      <c r="D29" s="4"/>
      <c r="E29" s="67" t="s">
        <v>237</v>
      </c>
      <c r="F29" s="65">
        <f>celkem!$F$11</f>
        <v>0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spans="2:28" x14ac:dyDescent="0.4">
      <c r="B30" s="4"/>
      <c r="C30" s="4"/>
      <c r="D30" s="4"/>
      <c r="E30" s="4"/>
      <c r="F30" s="68" t="str">
        <f>celkem!$F$12</f>
        <v/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 spans="2:28" x14ac:dyDescent="0.4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spans="2:28" x14ac:dyDescent="0.4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2:28" x14ac:dyDescent="0.4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</row>
    <row r="34" spans="2:28" x14ac:dyDescent="0.4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spans="2:28" x14ac:dyDescent="0.4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spans="2:28" x14ac:dyDescent="0.4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 spans="2:28" x14ac:dyDescent="0.4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</row>
    <row r="38" spans="2:28" x14ac:dyDescent="0.4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</row>
    <row r="39" spans="2:28" x14ac:dyDescent="0.4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spans="2:28" x14ac:dyDescent="0.4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</row>
    <row r="41" spans="2:28" x14ac:dyDescent="0.4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 spans="2:28" x14ac:dyDescent="0.4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</row>
    <row r="43" spans="2:28" x14ac:dyDescent="0.4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</row>
    <row r="44" spans="2:28" x14ac:dyDescent="0.4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</row>
    <row r="45" spans="2:28" x14ac:dyDescent="0.4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</row>
    <row r="46" spans="2:28" x14ac:dyDescent="0.4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</row>
    <row r="47" spans="2:28" x14ac:dyDescent="0.4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 spans="2:28" x14ac:dyDescent="0.4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</row>
    <row r="49" spans="2:28" x14ac:dyDescent="0.4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</row>
    <row r="50" spans="2:28" x14ac:dyDescent="0.4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</row>
    <row r="51" spans="2:28" x14ac:dyDescent="0.4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</row>
    <row r="52" spans="2:28" x14ac:dyDescent="0.4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</row>
    <row r="53" spans="2:28" x14ac:dyDescent="0.4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</row>
    <row r="54" spans="2:28" x14ac:dyDescent="0.4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</row>
    <row r="55" spans="2:28" x14ac:dyDescent="0.4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</row>
    <row r="56" spans="2:28" x14ac:dyDescent="0.4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</row>
    <row r="57" spans="2:28" x14ac:dyDescent="0.4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</row>
    <row r="58" spans="2:28" x14ac:dyDescent="0.4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</row>
    <row r="59" spans="2:28" x14ac:dyDescent="0.4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</row>
    <row r="60" spans="2:28" x14ac:dyDescent="0.4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</row>
    <row r="61" spans="2:28" x14ac:dyDescent="0.4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</row>
    <row r="62" spans="2:28" x14ac:dyDescent="0.4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</row>
    <row r="63" spans="2:28" x14ac:dyDescent="0.4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</row>
    <row r="64" spans="2:28" x14ac:dyDescent="0.4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spans="2:28" x14ac:dyDescent="0.4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spans="2:28" x14ac:dyDescent="0.4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67" spans="2:28" x14ac:dyDescent="0.4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</row>
    <row r="68" spans="2:28" x14ac:dyDescent="0.4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</row>
  </sheetData>
  <sheetProtection password="C57A" sheet="1" selectLockedCells="1"/>
  <protectedRanges>
    <protectedRange sqref="F7 F23 F25 F17 F19 F21" name="Oblast1"/>
    <protectedRange sqref="F5" name="Oblast1_1"/>
  </protectedRanges>
  <mergeCells count="1">
    <mergeCell ref="E3:G3"/>
  </mergeCells>
  <conditionalFormatting sqref="F29">
    <cfRule type="cellIs" dxfId="7" priority="1" operator="lessThan">
      <formula>4900000</formula>
    </cfRule>
    <cfRule type="cellIs" dxfId="6" priority="2" operator="greaterThan">
      <formula>4900000</formula>
    </cfRule>
  </conditionalFormatting>
  <dataValidations count="1">
    <dataValidation type="list" allowBlank="1" showInputMessage="1" showErrorMessage="1" sqref="D4" xr:uid="{00000000-0002-0000-0300-000000000000}">
      <formula1>#REF!</formula1>
      <formula2>0</formula2>
    </dataValidation>
  </dataValidations>
  <pageMargins left="0.7" right="0.7" top="0.78749999999999998" bottom="0.78749999999999998" header="0.51180555555555496" footer="0.51180555555555496"/>
  <pageSetup paperSize="9" firstPageNumber="0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1000000}">
          <x14:formula1>
            <xm:f>data!$A$410:$A$411</xm:f>
          </x14:formula1>
          <xm:sqref>C6:C7</xm:sqref>
        </x14:dataValidation>
        <x14:dataValidation type="list" allowBlank="1" showInputMessage="1" showErrorMessage="1" promptTitle="Místo konání veletrhu:" prompt="Vyberte zemi" xr:uid="{5CCFD552-C08B-4D5B-A5EB-33E495967FD5}">
          <x14:formula1>
            <xm:f>data!$A$208:$A$407</xm:f>
          </x14:formula1>
          <xm:sqref>F5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68"/>
  <sheetViews>
    <sheetView topLeftCell="A2" zoomScaleNormal="100" workbookViewId="0">
      <selection activeCell="H19" sqref="H19"/>
    </sheetView>
  </sheetViews>
  <sheetFormatPr defaultColWidth="8.3046875" defaultRowHeight="14.6" x14ac:dyDescent="0.4"/>
  <cols>
    <col min="1" max="1" width="2.3046875" style="4" customWidth="1"/>
    <col min="2" max="2" width="29.53515625" style="5" customWidth="1"/>
    <col min="3" max="3" width="22.3046875" style="5" customWidth="1"/>
    <col min="4" max="4" width="3.84375" style="5" customWidth="1"/>
    <col min="5" max="5" width="40.69140625" style="5" customWidth="1"/>
    <col min="6" max="6" width="51.3046875" style="5" customWidth="1"/>
    <col min="7" max="7" width="3.53515625" style="5" customWidth="1"/>
    <col min="8" max="8" width="14" style="5" customWidth="1"/>
    <col min="9" max="16384" width="8.3046875" style="5"/>
  </cols>
  <sheetData>
    <row r="1" spans="2:28" hidden="1" x14ac:dyDescent="0.4">
      <c r="B1" s="5">
        <f>IF(E3="Vyplňte název veletrhu a rok konání",1,0)</f>
        <v>1</v>
      </c>
    </row>
    <row r="2" spans="2:28" ht="15" thickBot="1" x14ac:dyDescent="0.4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2:28" ht="48" customHeight="1" thickBot="1" x14ac:dyDescent="0.45">
      <c r="B3" s="4"/>
      <c r="C3" s="4"/>
      <c r="D3" s="4"/>
      <c r="E3" s="84" t="s">
        <v>222</v>
      </c>
      <c r="F3" s="85"/>
      <c r="G3" s="86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2:28" ht="15" thickBot="1" x14ac:dyDescent="0.45">
      <c r="B4" s="4"/>
      <c r="C4" s="4"/>
      <c r="D4" s="4"/>
      <c r="E4" s="16"/>
      <c r="F4" s="17"/>
      <c r="G4" s="18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2:28" ht="33.65" customHeight="1" thickBot="1" x14ac:dyDescent="0.45">
      <c r="B5" s="59"/>
      <c r="C5" s="64" t="s">
        <v>223</v>
      </c>
      <c r="D5" s="4"/>
      <c r="E5" s="19" t="s">
        <v>224</v>
      </c>
      <c r="F5" s="66" t="s">
        <v>206</v>
      </c>
      <c r="G5" s="18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2:28" ht="15" thickBot="1" x14ac:dyDescent="0.45">
      <c r="B6" s="60" t="s">
        <v>225</v>
      </c>
      <c r="C6" s="61"/>
      <c r="D6" s="4"/>
      <c r="E6" s="16"/>
      <c r="F6" s="17"/>
      <c r="G6" s="18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2:28" ht="15" thickBot="1" x14ac:dyDescent="0.45">
      <c r="B7" s="62" t="s">
        <v>226</v>
      </c>
      <c r="C7" s="63"/>
      <c r="D7" s="4"/>
      <c r="E7" s="19" t="s">
        <v>227</v>
      </c>
      <c r="F7" s="13"/>
      <c r="G7" s="18"/>
      <c r="H7" s="6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2:28" hidden="1" x14ac:dyDescent="0.4">
      <c r="B8" s="4"/>
      <c r="C8" s="4"/>
      <c r="D8" s="4"/>
      <c r="E8" s="20"/>
      <c r="F8" s="7"/>
      <c r="G8" s="18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spans="2:28" hidden="1" x14ac:dyDescent="0.4">
      <c r="B9" s="4"/>
      <c r="C9" s="4"/>
      <c r="D9" s="4"/>
      <c r="E9" s="20" t="s">
        <v>228</v>
      </c>
      <c r="F9" s="8">
        <f>(VLOOKUP(F5,data!A1:C205,2,)*'03_veletrh'!F7)+VLOOKUP(F5,data!A1:C205,3,)</f>
        <v>0</v>
      </c>
      <c r="G9" s="18"/>
      <c r="H9" s="9">
        <f>1-H11-H13</f>
        <v>0.7158931126761372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spans="2:28" hidden="1" x14ac:dyDescent="0.4">
      <c r="B10" s="4"/>
      <c r="C10" s="4"/>
      <c r="D10" s="4"/>
      <c r="E10" s="20"/>
      <c r="F10" s="8"/>
      <c r="G10" s="18"/>
      <c r="H10" s="10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spans="2:28" hidden="1" x14ac:dyDescent="0.4">
      <c r="B11" s="4"/>
      <c r="C11" s="4"/>
      <c r="D11" s="4"/>
      <c r="E11" s="20" t="s">
        <v>229</v>
      </c>
      <c r="F11" s="8">
        <f>F15*H11</f>
        <v>0</v>
      </c>
      <c r="G11" s="18"/>
      <c r="H11" s="9">
        <v>0.13684943527235471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spans="2:28" hidden="1" x14ac:dyDescent="0.4">
      <c r="B12" s="4"/>
      <c r="C12" s="4"/>
      <c r="D12" s="4"/>
      <c r="E12" s="20"/>
      <c r="F12" s="8"/>
      <c r="G12" s="18"/>
      <c r="H12" s="10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spans="2:28" hidden="1" x14ac:dyDescent="0.4">
      <c r="B13" s="4"/>
      <c r="C13" s="4"/>
      <c r="D13" s="4"/>
      <c r="E13" s="20" t="s">
        <v>230</v>
      </c>
      <c r="F13" s="8">
        <f>F15*H13</f>
        <v>0</v>
      </c>
      <c r="G13" s="18"/>
      <c r="H13" s="9">
        <v>0.14725745205150814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 spans="2:28" hidden="1" x14ac:dyDescent="0.4">
      <c r="B14" s="4"/>
      <c r="C14" s="4"/>
      <c r="D14" s="4"/>
      <c r="E14" s="20"/>
      <c r="F14" s="8"/>
      <c r="G14" s="18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 spans="2:28" hidden="1" x14ac:dyDescent="0.4">
      <c r="B15" s="4"/>
      <c r="C15" s="4"/>
      <c r="D15" s="4"/>
      <c r="E15" s="20" t="s">
        <v>231</v>
      </c>
      <c r="F15" s="8">
        <f>F9/H9</f>
        <v>0</v>
      </c>
      <c r="G15" s="18"/>
      <c r="H15" s="11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2:28" ht="15" thickBot="1" x14ac:dyDescent="0.45">
      <c r="B16" s="4"/>
      <c r="C16" s="4"/>
      <c r="D16" s="4"/>
      <c r="E16" s="20"/>
      <c r="F16" s="25"/>
      <c r="G16" s="18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2:28" ht="15" thickBot="1" x14ac:dyDescent="0.45">
      <c r="B17" s="4"/>
      <c r="C17" s="4"/>
      <c r="D17" s="4"/>
      <c r="E17" s="19" t="s">
        <v>232</v>
      </c>
      <c r="F17" s="2" t="str">
        <f>IF(F7="","",IF(F9&lt;1000000,F9,1000000))</f>
        <v/>
      </c>
      <c r="G17" s="18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2:28" ht="15" thickBot="1" x14ac:dyDescent="0.45">
      <c r="B18" s="4"/>
      <c r="C18" s="4"/>
      <c r="D18" s="4"/>
      <c r="E18" s="19"/>
      <c r="F18" s="25"/>
      <c r="G18" s="18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2:28" ht="15" thickBot="1" x14ac:dyDescent="0.45">
      <c r="B19" s="4"/>
      <c r="C19" s="4"/>
      <c r="D19" s="4"/>
      <c r="E19" s="21" t="s">
        <v>233</v>
      </c>
      <c r="F19" s="3">
        <f>IF(OR(C6="ne",C6=""),0,IF(F11&lt;100000,F11,100000))</f>
        <v>0</v>
      </c>
      <c r="G19" s="23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spans="2:28" ht="15" thickBot="1" x14ac:dyDescent="0.45">
      <c r="B20" s="4"/>
      <c r="C20" s="4"/>
      <c r="D20" s="4"/>
      <c r="E20" s="19"/>
      <c r="F20" s="26"/>
      <c r="G20" s="18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 spans="2:28" ht="15" thickBot="1" x14ac:dyDescent="0.45">
      <c r="B21" s="4"/>
      <c r="C21" s="4"/>
      <c r="D21" s="4"/>
      <c r="E21" s="19" t="s">
        <v>234</v>
      </c>
      <c r="F21" s="2">
        <f>IF(OR(C7="ne",C7=""),0,IF(F13&lt;300000,F13,300000))</f>
        <v>0</v>
      </c>
      <c r="G21" s="18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spans="2:28" ht="15" thickBot="1" x14ac:dyDescent="0.45">
      <c r="B22" s="4"/>
      <c r="C22" s="4"/>
      <c r="D22" s="4"/>
      <c r="E22" s="19"/>
      <c r="F22" s="25"/>
      <c r="G22" s="18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spans="2:28" ht="15" thickBot="1" x14ac:dyDescent="0.45">
      <c r="B23" s="4"/>
      <c r="C23" s="4"/>
      <c r="D23" s="4"/>
      <c r="E23" s="19" t="s">
        <v>235</v>
      </c>
      <c r="F23" s="15" t="str">
        <f>IFERROR(F17+F19+F21,"")</f>
        <v/>
      </c>
      <c r="G23" s="18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spans="2:28" ht="15" thickBot="1" x14ac:dyDescent="0.45">
      <c r="B24" s="4"/>
      <c r="C24" s="4"/>
      <c r="D24" s="4"/>
      <c r="E24" s="16"/>
      <c r="F24" s="25"/>
      <c r="G24" s="18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2:28" ht="18.899999999999999" thickBot="1" x14ac:dyDescent="0.55000000000000004">
      <c r="B25" s="4"/>
      <c r="C25" s="4"/>
      <c r="D25" s="4"/>
      <c r="E25" s="19" t="s">
        <v>236</v>
      </c>
      <c r="F25" s="14" t="str">
        <f>IFERROR(F23/2,"")</f>
        <v/>
      </c>
      <c r="G25" s="18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spans="2:28" ht="15" thickBot="1" x14ac:dyDescent="0.45">
      <c r="B26" s="4"/>
      <c r="C26" s="4"/>
      <c r="D26" s="4"/>
      <c r="E26" s="22"/>
      <c r="F26" s="27"/>
      <c r="G26" s="2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2:28" x14ac:dyDescent="0.4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 spans="2:28" ht="15" thickBot="1" x14ac:dyDescent="0.4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spans="2:28" ht="15" thickBot="1" x14ac:dyDescent="0.45">
      <c r="B29" s="4"/>
      <c r="C29" s="4"/>
      <c r="D29" s="4"/>
      <c r="E29" s="67" t="s">
        <v>237</v>
      </c>
      <c r="F29" s="65">
        <f>celkem!$F$11</f>
        <v>0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spans="2:28" x14ac:dyDescent="0.4">
      <c r="B30" s="4"/>
      <c r="C30" s="4"/>
      <c r="D30" s="4"/>
      <c r="E30" s="4"/>
      <c r="F30" s="68" t="str">
        <f>celkem!$F$12</f>
        <v/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 spans="2:28" x14ac:dyDescent="0.4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spans="2:28" x14ac:dyDescent="0.4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2:28" x14ac:dyDescent="0.4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</row>
    <row r="34" spans="2:28" x14ac:dyDescent="0.4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spans="2:28" x14ac:dyDescent="0.4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spans="2:28" x14ac:dyDescent="0.4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 spans="2:28" x14ac:dyDescent="0.4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</row>
    <row r="38" spans="2:28" x14ac:dyDescent="0.4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</row>
    <row r="39" spans="2:28" x14ac:dyDescent="0.4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spans="2:28" x14ac:dyDescent="0.4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</row>
    <row r="41" spans="2:28" x14ac:dyDescent="0.4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 spans="2:28" x14ac:dyDescent="0.4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</row>
    <row r="43" spans="2:28" x14ac:dyDescent="0.4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</row>
    <row r="44" spans="2:28" x14ac:dyDescent="0.4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</row>
    <row r="45" spans="2:28" x14ac:dyDescent="0.4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</row>
    <row r="46" spans="2:28" x14ac:dyDescent="0.4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</row>
    <row r="47" spans="2:28" x14ac:dyDescent="0.4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 spans="2:28" x14ac:dyDescent="0.4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</row>
    <row r="49" spans="2:28" x14ac:dyDescent="0.4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</row>
    <row r="50" spans="2:28" x14ac:dyDescent="0.4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</row>
    <row r="51" spans="2:28" x14ac:dyDescent="0.4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</row>
    <row r="52" spans="2:28" x14ac:dyDescent="0.4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</row>
    <row r="53" spans="2:28" x14ac:dyDescent="0.4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</row>
    <row r="54" spans="2:28" x14ac:dyDescent="0.4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</row>
    <row r="55" spans="2:28" x14ac:dyDescent="0.4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</row>
    <row r="56" spans="2:28" x14ac:dyDescent="0.4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</row>
    <row r="57" spans="2:28" x14ac:dyDescent="0.4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</row>
    <row r="58" spans="2:28" x14ac:dyDescent="0.4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</row>
    <row r="59" spans="2:28" x14ac:dyDescent="0.4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</row>
    <row r="60" spans="2:28" x14ac:dyDescent="0.4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</row>
    <row r="61" spans="2:28" x14ac:dyDescent="0.4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</row>
    <row r="62" spans="2:28" x14ac:dyDescent="0.4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</row>
    <row r="63" spans="2:28" x14ac:dyDescent="0.4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</row>
    <row r="64" spans="2:28" x14ac:dyDescent="0.4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spans="2:28" x14ac:dyDescent="0.4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spans="2:28" x14ac:dyDescent="0.4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67" spans="2:28" x14ac:dyDescent="0.4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</row>
    <row r="68" spans="2:28" x14ac:dyDescent="0.4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</row>
  </sheetData>
  <sheetProtection password="C57A" sheet="1" selectLockedCells="1"/>
  <protectedRanges>
    <protectedRange sqref="F7 F23 F25 F17 F19 F21" name="Oblast1"/>
    <protectedRange sqref="F5" name="Oblast1_1"/>
  </protectedRanges>
  <mergeCells count="1">
    <mergeCell ref="E3:G3"/>
  </mergeCells>
  <conditionalFormatting sqref="F29">
    <cfRule type="cellIs" dxfId="5" priority="1" operator="lessThan">
      <formula>4900000</formula>
    </cfRule>
    <cfRule type="cellIs" dxfId="4" priority="2" operator="greaterThan">
      <formula>4900000</formula>
    </cfRule>
  </conditionalFormatting>
  <dataValidations count="1">
    <dataValidation type="list" allowBlank="1" showInputMessage="1" showErrorMessage="1" sqref="D4" xr:uid="{00000000-0002-0000-0400-000000000000}">
      <formula1>#REF!</formula1>
      <formula2>0</formula2>
    </dataValidation>
  </dataValidations>
  <pageMargins left="0.7" right="0.7" top="0.78749999999999998" bottom="0.78749999999999998" header="0.51180555555555496" footer="0.51180555555555496"/>
  <pageSetup paperSize="9" firstPageNumber="0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1000000}">
          <x14:formula1>
            <xm:f>data!$A$410:$A$411</xm:f>
          </x14:formula1>
          <xm:sqref>C6:C7</xm:sqref>
        </x14:dataValidation>
        <x14:dataValidation type="list" allowBlank="1" showInputMessage="1" showErrorMessage="1" promptTitle="Místo konání veletrhu:" prompt="Vyberte zemi" xr:uid="{51A03A98-B8B9-4EB6-B3AC-9A9F881EDDDE}">
          <x14:formula1>
            <xm:f>data!$A$208:$A$407</xm:f>
          </x14:formula1>
          <xm:sqref>F5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68"/>
  <sheetViews>
    <sheetView topLeftCell="A2" zoomScaleNormal="100" workbookViewId="0">
      <selection activeCell="L22" sqref="L22"/>
    </sheetView>
  </sheetViews>
  <sheetFormatPr defaultColWidth="8.3046875" defaultRowHeight="14.6" x14ac:dyDescent="0.4"/>
  <cols>
    <col min="1" max="1" width="2.3046875" style="4" customWidth="1"/>
    <col min="2" max="2" width="29.53515625" style="5" customWidth="1"/>
    <col min="3" max="3" width="22.3046875" style="5" customWidth="1"/>
    <col min="4" max="4" width="3.84375" style="5" customWidth="1"/>
    <col min="5" max="5" width="40.69140625" style="5" customWidth="1"/>
    <col min="6" max="6" width="51.3046875" style="5" customWidth="1"/>
    <col min="7" max="7" width="3.53515625" style="5" customWidth="1"/>
    <col min="8" max="8" width="14" style="5" customWidth="1"/>
    <col min="9" max="16384" width="8.3046875" style="5"/>
  </cols>
  <sheetData>
    <row r="1" spans="2:28" hidden="1" x14ac:dyDescent="0.4">
      <c r="B1" s="5">
        <f>IF(E3="Vyplňte název veletrhu a rok konání",1,0)</f>
        <v>1</v>
      </c>
    </row>
    <row r="2" spans="2:28" ht="15" thickBot="1" x14ac:dyDescent="0.4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2:28" ht="48" customHeight="1" thickBot="1" x14ac:dyDescent="0.45">
      <c r="B3" s="4"/>
      <c r="C3" s="4"/>
      <c r="D3" s="4"/>
      <c r="E3" s="84" t="s">
        <v>222</v>
      </c>
      <c r="F3" s="85"/>
      <c r="G3" s="86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2:28" ht="15" thickBot="1" x14ac:dyDescent="0.45">
      <c r="B4" s="4"/>
      <c r="C4" s="4"/>
      <c r="D4" s="4"/>
      <c r="E4" s="16"/>
      <c r="F4" s="17"/>
      <c r="G4" s="18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2:28" ht="33.65" customHeight="1" thickBot="1" x14ac:dyDescent="0.45">
      <c r="B5" s="59"/>
      <c r="C5" s="64" t="s">
        <v>223</v>
      </c>
      <c r="D5" s="4"/>
      <c r="E5" s="19" t="s">
        <v>224</v>
      </c>
      <c r="F5" s="66" t="s">
        <v>206</v>
      </c>
      <c r="G5" s="18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2:28" ht="15" thickBot="1" x14ac:dyDescent="0.45">
      <c r="B6" s="60" t="s">
        <v>225</v>
      </c>
      <c r="C6" s="61"/>
      <c r="D6" s="4"/>
      <c r="E6" s="16"/>
      <c r="F6" s="17"/>
      <c r="G6" s="18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2:28" ht="15" thickBot="1" x14ac:dyDescent="0.45">
      <c r="B7" s="62" t="s">
        <v>226</v>
      </c>
      <c r="C7" s="63"/>
      <c r="D7" s="4"/>
      <c r="E7" s="19" t="s">
        <v>227</v>
      </c>
      <c r="F7" s="13"/>
      <c r="G7" s="18"/>
      <c r="H7" s="6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2:28" hidden="1" x14ac:dyDescent="0.4">
      <c r="B8" s="4"/>
      <c r="C8" s="4"/>
      <c r="D8" s="4"/>
      <c r="E8" s="20"/>
      <c r="F8" s="7"/>
      <c r="G8" s="18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spans="2:28" hidden="1" x14ac:dyDescent="0.4">
      <c r="B9" s="4"/>
      <c r="C9" s="4"/>
      <c r="D9" s="4"/>
      <c r="E9" s="20" t="s">
        <v>228</v>
      </c>
      <c r="F9" s="8">
        <f>(VLOOKUP(F5,data!A1:C205,2,)*'04_veletrh'!F7)+VLOOKUP(F5,data!A1:C205,3,)</f>
        <v>0</v>
      </c>
      <c r="G9" s="18"/>
      <c r="H9" s="9">
        <f>1-H11-H13</f>
        <v>0.7158931126761372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spans="2:28" hidden="1" x14ac:dyDescent="0.4">
      <c r="B10" s="4"/>
      <c r="C10" s="4"/>
      <c r="D10" s="4"/>
      <c r="E10" s="20"/>
      <c r="F10" s="8"/>
      <c r="G10" s="18"/>
      <c r="H10" s="10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spans="2:28" hidden="1" x14ac:dyDescent="0.4">
      <c r="B11" s="4"/>
      <c r="C11" s="4"/>
      <c r="D11" s="4"/>
      <c r="E11" s="20" t="s">
        <v>229</v>
      </c>
      <c r="F11" s="8">
        <f>F15*H11</f>
        <v>0</v>
      </c>
      <c r="G11" s="18"/>
      <c r="H11" s="9">
        <v>0.13684943527235471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spans="2:28" hidden="1" x14ac:dyDescent="0.4">
      <c r="B12" s="4"/>
      <c r="C12" s="4"/>
      <c r="D12" s="4"/>
      <c r="E12" s="20"/>
      <c r="F12" s="8"/>
      <c r="G12" s="18"/>
      <c r="H12" s="10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spans="2:28" hidden="1" x14ac:dyDescent="0.4">
      <c r="B13" s="4"/>
      <c r="C13" s="4"/>
      <c r="D13" s="4"/>
      <c r="E13" s="20" t="s">
        <v>230</v>
      </c>
      <c r="F13" s="8">
        <f>F15*H13</f>
        <v>0</v>
      </c>
      <c r="G13" s="18"/>
      <c r="H13" s="9">
        <v>0.14725745205150814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 spans="2:28" hidden="1" x14ac:dyDescent="0.4">
      <c r="B14" s="4"/>
      <c r="C14" s="4"/>
      <c r="D14" s="4"/>
      <c r="E14" s="20"/>
      <c r="F14" s="8"/>
      <c r="G14" s="18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 spans="2:28" hidden="1" x14ac:dyDescent="0.4">
      <c r="B15" s="4"/>
      <c r="C15" s="4"/>
      <c r="D15" s="4"/>
      <c r="E15" s="20" t="s">
        <v>231</v>
      </c>
      <c r="F15" s="8">
        <f>F9/H9</f>
        <v>0</v>
      </c>
      <c r="G15" s="18"/>
      <c r="H15" s="11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2:28" ht="15" thickBot="1" x14ac:dyDescent="0.45">
      <c r="B16" s="4"/>
      <c r="C16" s="4"/>
      <c r="D16" s="4"/>
      <c r="E16" s="20"/>
      <c r="F16" s="25"/>
      <c r="G16" s="18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2:28" ht="15" thickBot="1" x14ac:dyDescent="0.45">
      <c r="B17" s="4"/>
      <c r="C17" s="4"/>
      <c r="D17" s="4"/>
      <c r="E17" s="19" t="s">
        <v>232</v>
      </c>
      <c r="F17" s="2" t="str">
        <f>IF(F7="","",IF(F9&lt;1000000,F9,1000000))</f>
        <v/>
      </c>
      <c r="G17" s="18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2:28" ht="15" thickBot="1" x14ac:dyDescent="0.45">
      <c r="B18" s="4"/>
      <c r="C18" s="4"/>
      <c r="D18" s="4"/>
      <c r="E18" s="19"/>
      <c r="F18" s="25"/>
      <c r="G18" s="18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2:28" ht="15" thickBot="1" x14ac:dyDescent="0.45">
      <c r="B19" s="4"/>
      <c r="C19" s="4"/>
      <c r="D19" s="4"/>
      <c r="E19" s="21" t="s">
        <v>233</v>
      </c>
      <c r="F19" s="3">
        <f>IF(OR(C6="ne",C6=""),0,IF(F11&lt;100000,F11,100000))</f>
        <v>0</v>
      </c>
      <c r="G19" s="23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spans="2:28" ht="15" thickBot="1" x14ac:dyDescent="0.45">
      <c r="B20" s="4"/>
      <c r="C20" s="4"/>
      <c r="D20" s="4"/>
      <c r="E20" s="19"/>
      <c r="F20" s="26"/>
      <c r="G20" s="18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 spans="2:28" ht="15" thickBot="1" x14ac:dyDescent="0.45">
      <c r="B21" s="4"/>
      <c r="C21" s="4"/>
      <c r="D21" s="4"/>
      <c r="E21" s="19" t="s">
        <v>234</v>
      </c>
      <c r="F21" s="2">
        <f>IF(OR(C7="ne",C7=""),0,IF(F13&lt;300000,F13,300000))</f>
        <v>0</v>
      </c>
      <c r="G21" s="18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spans="2:28" ht="15" thickBot="1" x14ac:dyDescent="0.45">
      <c r="B22" s="4"/>
      <c r="C22" s="4"/>
      <c r="D22" s="4"/>
      <c r="E22" s="19"/>
      <c r="F22" s="25"/>
      <c r="G22" s="18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spans="2:28" ht="15" thickBot="1" x14ac:dyDescent="0.45">
      <c r="B23" s="4"/>
      <c r="C23" s="4"/>
      <c r="D23" s="4"/>
      <c r="E23" s="19" t="s">
        <v>235</v>
      </c>
      <c r="F23" s="15" t="str">
        <f>IFERROR(F17+F19+F21,"")</f>
        <v/>
      </c>
      <c r="G23" s="18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spans="2:28" ht="15" thickBot="1" x14ac:dyDescent="0.45">
      <c r="B24" s="4"/>
      <c r="C24" s="4"/>
      <c r="D24" s="4"/>
      <c r="E24" s="16"/>
      <c r="F24" s="25"/>
      <c r="G24" s="18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2:28" ht="18.899999999999999" thickBot="1" x14ac:dyDescent="0.55000000000000004">
      <c r="B25" s="4"/>
      <c r="C25" s="4"/>
      <c r="D25" s="4"/>
      <c r="E25" s="19" t="s">
        <v>236</v>
      </c>
      <c r="F25" s="14" t="str">
        <f>IFERROR(F23/2,"")</f>
        <v/>
      </c>
      <c r="G25" s="18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spans="2:28" ht="15" thickBot="1" x14ac:dyDescent="0.45">
      <c r="B26" s="4"/>
      <c r="C26" s="4"/>
      <c r="D26" s="4"/>
      <c r="E26" s="22"/>
      <c r="F26" s="27"/>
      <c r="G26" s="2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2:28" x14ac:dyDescent="0.4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 spans="2:28" ht="15" thickBot="1" x14ac:dyDescent="0.4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spans="2:28" ht="15" thickBot="1" x14ac:dyDescent="0.45">
      <c r="B29" s="4"/>
      <c r="C29" s="4"/>
      <c r="D29" s="4"/>
      <c r="E29" s="67" t="s">
        <v>237</v>
      </c>
      <c r="F29" s="65">
        <f>celkem!$F$11</f>
        <v>0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spans="2:28" x14ac:dyDescent="0.4">
      <c r="B30" s="4"/>
      <c r="C30" s="4"/>
      <c r="D30" s="4"/>
      <c r="E30" s="4"/>
      <c r="F30" s="68" t="str">
        <f>celkem!$F$12</f>
        <v/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 spans="2:28" x14ac:dyDescent="0.4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spans="2:28" x14ac:dyDescent="0.4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2:28" x14ac:dyDescent="0.4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</row>
    <row r="34" spans="2:28" x14ac:dyDescent="0.4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spans="2:28" x14ac:dyDescent="0.4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spans="2:28" x14ac:dyDescent="0.4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 spans="2:28" x14ac:dyDescent="0.4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</row>
    <row r="38" spans="2:28" x14ac:dyDescent="0.4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</row>
    <row r="39" spans="2:28" x14ac:dyDescent="0.4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spans="2:28" x14ac:dyDescent="0.4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</row>
    <row r="41" spans="2:28" x14ac:dyDescent="0.4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 spans="2:28" x14ac:dyDescent="0.4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</row>
    <row r="43" spans="2:28" x14ac:dyDescent="0.4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</row>
    <row r="44" spans="2:28" x14ac:dyDescent="0.4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</row>
    <row r="45" spans="2:28" x14ac:dyDescent="0.4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</row>
    <row r="46" spans="2:28" x14ac:dyDescent="0.4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</row>
    <row r="47" spans="2:28" x14ac:dyDescent="0.4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 spans="2:28" x14ac:dyDescent="0.4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</row>
    <row r="49" spans="2:28" x14ac:dyDescent="0.4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</row>
    <row r="50" spans="2:28" x14ac:dyDescent="0.4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</row>
    <row r="51" spans="2:28" x14ac:dyDescent="0.4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</row>
    <row r="52" spans="2:28" x14ac:dyDescent="0.4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</row>
    <row r="53" spans="2:28" x14ac:dyDescent="0.4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</row>
    <row r="54" spans="2:28" x14ac:dyDescent="0.4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</row>
    <row r="55" spans="2:28" x14ac:dyDescent="0.4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</row>
    <row r="56" spans="2:28" x14ac:dyDescent="0.4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</row>
    <row r="57" spans="2:28" x14ac:dyDescent="0.4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</row>
    <row r="58" spans="2:28" x14ac:dyDescent="0.4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</row>
    <row r="59" spans="2:28" x14ac:dyDescent="0.4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</row>
    <row r="60" spans="2:28" x14ac:dyDescent="0.4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</row>
    <row r="61" spans="2:28" x14ac:dyDescent="0.4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</row>
    <row r="62" spans="2:28" x14ac:dyDescent="0.4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</row>
    <row r="63" spans="2:28" x14ac:dyDescent="0.4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</row>
    <row r="64" spans="2:28" x14ac:dyDescent="0.4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spans="2:28" x14ac:dyDescent="0.4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spans="2:28" x14ac:dyDescent="0.4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67" spans="2:28" x14ac:dyDescent="0.4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</row>
    <row r="68" spans="2:28" x14ac:dyDescent="0.4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</row>
  </sheetData>
  <sheetProtection password="C57A" sheet="1" selectLockedCells="1"/>
  <protectedRanges>
    <protectedRange sqref="F7 F23 F25 F17 F19 F21" name="Oblast1"/>
    <protectedRange sqref="F5" name="Oblast1_1"/>
  </protectedRanges>
  <mergeCells count="1">
    <mergeCell ref="E3:G3"/>
  </mergeCells>
  <conditionalFormatting sqref="F29">
    <cfRule type="cellIs" dxfId="3" priority="1" operator="lessThan">
      <formula>4900000</formula>
    </cfRule>
    <cfRule type="cellIs" dxfId="2" priority="2" operator="greaterThan">
      <formula>4900000</formula>
    </cfRule>
  </conditionalFormatting>
  <dataValidations count="1">
    <dataValidation type="list" allowBlank="1" showInputMessage="1" showErrorMessage="1" sqref="D4" xr:uid="{00000000-0002-0000-0500-000000000000}">
      <formula1>#REF!</formula1>
      <formula2>0</formula2>
    </dataValidation>
  </dataValidations>
  <pageMargins left="0.7" right="0.7" top="0.78749999999999998" bottom="0.78749999999999998" header="0.51180555555555496" footer="0.51180555555555496"/>
  <pageSetup paperSize="9" firstPageNumber="0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1000000}">
          <x14:formula1>
            <xm:f>data!$A$410:$A$411</xm:f>
          </x14:formula1>
          <xm:sqref>C6:C7</xm:sqref>
        </x14:dataValidation>
        <x14:dataValidation type="list" allowBlank="1" showInputMessage="1" showErrorMessage="1" promptTitle="Místo konání veletrhu:" prompt="Vyberte zemi" xr:uid="{49C1B6C2-746D-4981-9611-7349B50EAF68}">
          <x14:formula1>
            <xm:f>data!$A$208:$A$407</xm:f>
          </x14:formula1>
          <xm:sqref>F5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B68"/>
  <sheetViews>
    <sheetView topLeftCell="A2" zoomScaleNormal="100" workbookViewId="0">
      <selection activeCell="L28" sqref="L28"/>
    </sheetView>
  </sheetViews>
  <sheetFormatPr defaultColWidth="8.3046875" defaultRowHeight="14.6" x14ac:dyDescent="0.4"/>
  <cols>
    <col min="1" max="1" width="2.3046875" style="4" customWidth="1"/>
    <col min="2" max="2" width="29.53515625" style="5" customWidth="1"/>
    <col min="3" max="3" width="22.3046875" style="5" customWidth="1"/>
    <col min="4" max="4" width="3.84375" style="5" customWidth="1"/>
    <col min="5" max="5" width="40.69140625" style="5" customWidth="1"/>
    <col min="6" max="6" width="51.3046875" style="5" customWidth="1"/>
    <col min="7" max="7" width="3.53515625" style="5" customWidth="1"/>
    <col min="8" max="8" width="14" style="5" customWidth="1"/>
    <col min="9" max="16384" width="8.3046875" style="5"/>
  </cols>
  <sheetData>
    <row r="1" spans="2:28" hidden="1" x14ac:dyDescent="0.4">
      <c r="B1" s="5">
        <f>IF(E3="Vyplňte název veletrhu a rok konání",1,0)</f>
        <v>1</v>
      </c>
    </row>
    <row r="2" spans="2:28" ht="15" thickBot="1" x14ac:dyDescent="0.4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2:28" ht="48" customHeight="1" thickBot="1" x14ac:dyDescent="0.45">
      <c r="B3" s="4"/>
      <c r="C3" s="4"/>
      <c r="D3" s="4"/>
      <c r="E3" s="84" t="s">
        <v>222</v>
      </c>
      <c r="F3" s="85"/>
      <c r="G3" s="86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2:28" ht="15" thickBot="1" x14ac:dyDescent="0.45">
      <c r="B4" s="4"/>
      <c r="C4" s="4"/>
      <c r="D4" s="4"/>
      <c r="E4" s="16"/>
      <c r="F4" s="17"/>
      <c r="G4" s="18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2:28" ht="33.65" customHeight="1" thickBot="1" x14ac:dyDescent="0.45">
      <c r="B5" s="59"/>
      <c r="C5" s="64" t="s">
        <v>223</v>
      </c>
      <c r="D5" s="4"/>
      <c r="E5" s="19" t="s">
        <v>224</v>
      </c>
      <c r="F5" s="66" t="s">
        <v>206</v>
      </c>
      <c r="G5" s="18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2:28" ht="15" thickBot="1" x14ac:dyDescent="0.45">
      <c r="B6" s="60" t="s">
        <v>225</v>
      </c>
      <c r="C6" s="61"/>
      <c r="D6" s="4"/>
      <c r="E6" s="16"/>
      <c r="F6" s="17"/>
      <c r="G6" s="18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2:28" ht="15" thickBot="1" x14ac:dyDescent="0.45">
      <c r="B7" s="62" t="s">
        <v>226</v>
      </c>
      <c r="C7" s="63"/>
      <c r="D7" s="4"/>
      <c r="E7" s="19" t="s">
        <v>227</v>
      </c>
      <c r="F7" s="13"/>
      <c r="G7" s="18"/>
      <c r="H7" s="6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2:28" hidden="1" x14ac:dyDescent="0.4">
      <c r="B8" s="4"/>
      <c r="C8" s="4"/>
      <c r="D8" s="4"/>
      <c r="E8" s="20"/>
      <c r="F8" s="7"/>
      <c r="G8" s="18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spans="2:28" hidden="1" x14ac:dyDescent="0.4">
      <c r="B9" s="4"/>
      <c r="C9" s="4"/>
      <c r="D9" s="4"/>
      <c r="E9" s="20" t="s">
        <v>228</v>
      </c>
      <c r="F9" s="8">
        <f>(VLOOKUP(F5,data!A1:C205,2,)*'05_veletrh'!F7)+VLOOKUP(F5,data!A1:C205,3,)</f>
        <v>0</v>
      </c>
      <c r="G9" s="18"/>
      <c r="H9" s="9">
        <f>1-H11-H13</f>
        <v>0.7158931126761372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spans="2:28" hidden="1" x14ac:dyDescent="0.4">
      <c r="B10" s="4"/>
      <c r="C10" s="4"/>
      <c r="D10" s="4"/>
      <c r="E10" s="20"/>
      <c r="F10" s="8"/>
      <c r="G10" s="18"/>
      <c r="H10" s="10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spans="2:28" hidden="1" x14ac:dyDescent="0.4">
      <c r="B11" s="4"/>
      <c r="C11" s="4"/>
      <c r="D11" s="4"/>
      <c r="E11" s="20" t="s">
        <v>229</v>
      </c>
      <c r="F11" s="8">
        <f>F15*H11</f>
        <v>0</v>
      </c>
      <c r="G11" s="18"/>
      <c r="H11" s="9">
        <v>0.13684943527235471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spans="2:28" hidden="1" x14ac:dyDescent="0.4">
      <c r="B12" s="4"/>
      <c r="C12" s="4"/>
      <c r="D12" s="4"/>
      <c r="E12" s="20"/>
      <c r="F12" s="8"/>
      <c r="G12" s="18"/>
      <c r="H12" s="10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spans="2:28" hidden="1" x14ac:dyDescent="0.4">
      <c r="B13" s="4"/>
      <c r="C13" s="4"/>
      <c r="D13" s="4"/>
      <c r="E13" s="20" t="s">
        <v>230</v>
      </c>
      <c r="F13" s="8">
        <f>F15*H13</f>
        <v>0</v>
      </c>
      <c r="G13" s="18"/>
      <c r="H13" s="9">
        <v>0.14725745205150814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 spans="2:28" hidden="1" x14ac:dyDescent="0.4">
      <c r="B14" s="4"/>
      <c r="C14" s="4"/>
      <c r="D14" s="4"/>
      <c r="E14" s="20"/>
      <c r="F14" s="8"/>
      <c r="G14" s="18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 spans="2:28" hidden="1" x14ac:dyDescent="0.4">
      <c r="B15" s="4"/>
      <c r="C15" s="4"/>
      <c r="D15" s="4"/>
      <c r="E15" s="20" t="s">
        <v>231</v>
      </c>
      <c r="F15" s="8">
        <f>F9/H9</f>
        <v>0</v>
      </c>
      <c r="G15" s="18"/>
      <c r="H15" s="11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2:28" ht="15" thickBot="1" x14ac:dyDescent="0.45">
      <c r="B16" s="4"/>
      <c r="C16" s="4"/>
      <c r="D16" s="4"/>
      <c r="E16" s="20"/>
      <c r="F16" s="25"/>
      <c r="G16" s="18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2:28" ht="15" thickBot="1" x14ac:dyDescent="0.45">
      <c r="B17" s="4"/>
      <c r="C17" s="4"/>
      <c r="D17" s="4"/>
      <c r="E17" s="19" t="s">
        <v>232</v>
      </c>
      <c r="F17" s="2" t="str">
        <f>IF(F7="","",IF(F9&lt;1000000,F9,1000000))</f>
        <v/>
      </c>
      <c r="G17" s="18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2:28" ht="15" thickBot="1" x14ac:dyDescent="0.45">
      <c r="B18" s="4"/>
      <c r="C18" s="4"/>
      <c r="D18" s="4"/>
      <c r="E18" s="19"/>
      <c r="F18" s="25"/>
      <c r="G18" s="18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2:28" ht="15" thickBot="1" x14ac:dyDescent="0.45">
      <c r="B19" s="4"/>
      <c r="C19" s="4"/>
      <c r="D19" s="4"/>
      <c r="E19" s="21" t="s">
        <v>233</v>
      </c>
      <c r="F19" s="3">
        <f>IF(OR(C6="ne",C6=""),0,IF(F11&lt;100000,F11,100000))</f>
        <v>0</v>
      </c>
      <c r="G19" s="23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spans="2:28" ht="15" thickBot="1" x14ac:dyDescent="0.45">
      <c r="B20" s="4"/>
      <c r="C20" s="4"/>
      <c r="D20" s="4"/>
      <c r="E20" s="19"/>
      <c r="F20" s="26"/>
      <c r="G20" s="18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 spans="2:28" ht="15" thickBot="1" x14ac:dyDescent="0.45">
      <c r="B21" s="4"/>
      <c r="C21" s="4"/>
      <c r="D21" s="4"/>
      <c r="E21" s="19" t="s">
        <v>234</v>
      </c>
      <c r="F21" s="2">
        <f>IF(OR(C7="ne",C7=""),0,IF(F13&lt;300000,F13,300000))</f>
        <v>0</v>
      </c>
      <c r="G21" s="18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spans="2:28" ht="15" thickBot="1" x14ac:dyDescent="0.45">
      <c r="B22" s="4"/>
      <c r="C22" s="4"/>
      <c r="D22" s="4"/>
      <c r="E22" s="19"/>
      <c r="F22" s="25"/>
      <c r="G22" s="18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spans="2:28" ht="15" thickBot="1" x14ac:dyDescent="0.45">
      <c r="B23" s="4"/>
      <c r="C23" s="4"/>
      <c r="D23" s="4"/>
      <c r="E23" s="19" t="s">
        <v>235</v>
      </c>
      <c r="F23" s="15" t="str">
        <f>IFERROR(F17+F19+F21,"")</f>
        <v/>
      </c>
      <c r="G23" s="18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spans="2:28" ht="15" thickBot="1" x14ac:dyDescent="0.45">
      <c r="B24" s="4"/>
      <c r="C24" s="4"/>
      <c r="D24" s="4"/>
      <c r="E24" s="16"/>
      <c r="F24" s="25"/>
      <c r="G24" s="18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2:28" ht="18.899999999999999" thickBot="1" x14ac:dyDescent="0.55000000000000004">
      <c r="B25" s="4"/>
      <c r="C25" s="4"/>
      <c r="D25" s="4"/>
      <c r="E25" s="19" t="s">
        <v>236</v>
      </c>
      <c r="F25" s="14" t="str">
        <f>IFERROR(F23/2,"")</f>
        <v/>
      </c>
      <c r="G25" s="18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spans="2:28" ht="15" thickBot="1" x14ac:dyDescent="0.45">
      <c r="B26" s="4"/>
      <c r="C26" s="4"/>
      <c r="D26" s="4"/>
      <c r="E26" s="22"/>
      <c r="F26" s="27"/>
      <c r="G26" s="2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2:28" x14ac:dyDescent="0.4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 spans="2:28" ht="15" thickBot="1" x14ac:dyDescent="0.4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spans="2:28" ht="15" thickBot="1" x14ac:dyDescent="0.45">
      <c r="B29" s="4"/>
      <c r="C29" s="4"/>
      <c r="D29" s="4"/>
      <c r="E29" s="67" t="s">
        <v>237</v>
      </c>
      <c r="F29" s="65">
        <f>celkem!$F$11</f>
        <v>0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spans="2:28" x14ac:dyDescent="0.4">
      <c r="B30" s="4"/>
      <c r="C30" s="4"/>
      <c r="D30" s="4"/>
      <c r="E30" s="4"/>
      <c r="F30" s="68" t="str">
        <f>celkem!$F$12</f>
        <v/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 spans="2:28" x14ac:dyDescent="0.4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spans="2:28" x14ac:dyDescent="0.4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2:28" x14ac:dyDescent="0.4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</row>
    <row r="34" spans="2:28" x14ac:dyDescent="0.4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spans="2:28" x14ac:dyDescent="0.4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spans="2:28" x14ac:dyDescent="0.4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 spans="2:28" x14ac:dyDescent="0.4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</row>
    <row r="38" spans="2:28" x14ac:dyDescent="0.4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</row>
    <row r="39" spans="2:28" x14ac:dyDescent="0.4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spans="2:28" x14ac:dyDescent="0.4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</row>
    <row r="41" spans="2:28" x14ac:dyDescent="0.4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 spans="2:28" x14ac:dyDescent="0.4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</row>
    <row r="43" spans="2:28" x14ac:dyDescent="0.4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</row>
    <row r="44" spans="2:28" x14ac:dyDescent="0.4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</row>
    <row r="45" spans="2:28" x14ac:dyDescent="0.4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</row>
    <row r="46" spans="2:28" x14ac:dyDescent="0.4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</row>
    <row r="47" spans="2:28" x14ac:dyDescent="0.4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 spans="2:28" x14ac:dyDescent="0.4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</row>
    <row r="49" spans="2:28" x14ac:dyDescent="0.4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</row>
    <row r="50" spans="2:28" x14ac:dyDescent="0.4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</row>
    <row r="51" spans="2:28" x14ac:dyDescent="0.4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</row>
    <row r="52" spans="2:28" x14ac:dyDescent="0.4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</row>
    <row r="53" spans="2:28" x14ac:dyDescent="0.4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</row>
    <row r="54" spans="2:28" x14ac:dyDescent="0.4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</row>
    <row r="55" spans="2:28" x14ac:dyDescent="0.4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</row>
    <row r="56" spans="2:28" x14ac:dyDescent="0.4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</row>
    <row r="57" spans="2:28" x14ac:dyDescent="0.4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</row>
    <row r="58" spans="2:28" x14ac:dyDescent="0.4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</row>
    <row r="59" spans="2:28" x14ac:dyDescent="0.4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</row>
    <row r="60" spans="2:28" x14ac:dyDescent="0.4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</row>
    <row r="61" spans="2:28" x14ac:dyDescent="0.4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</row>
    <row r="62" spans="2:28" x14ac:dyDescent="0.4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</row>
    <row r="63" spans="2:28" x14ac:dyDescent="0.4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</row>
    <row r="64" spans="2:28" x14ac:dyDescent="0.4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spans="2:28" x14ac:dyDescent="0.4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spans="2:28" x14ac:dyDescent="0.4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67" spans="2:28" x14ac:dyDescent="0.4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</row>
    <row r="68" spans="2:28" x14ac:dyDescent="0.4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</row>
  </sheetData>
  <sheetProtection password="C57A" sheet="1" selectLockedCells="1"/>
  <protectedRanges>
    <protectedRange sqref="F7 F23 F25 F17 F19 F21" name="Oblast1"/>
    <protectedRange sqref="F5" name="Oblast1_1"/>
  </protectedRanges>
  <mergeCells count="1">
    <mergeCell ref="E3:G3"/>
  </mergeCells>
  <conditionalFormatting sqref="F29">
    <cfRule type="cellIs" dxfId="1" priority="1" operator="lessThan">
      <formula>4900000</formula>
    </cfRule>
    <cfRule type="cellIs" dxfId="0" priority="2" operator="greaterThan">
      <formula>4900000</formula>
    </cfRule>
  </conditionalFormatting>
  <dataValidations count="1">
    <dataValidation type="list" allowBlank="1" showInputMessage="1" showErrorMessage="1" sqref="D4" xr:uid="{00000000-0002-0000-0600-000000000000}">
      <formula1>#REF!</formula1>
      <formula2>0</formula2>
    </dataValidation>
  </dataValidations>
  <pageMargins left="0.7" right="0.7" top="0.78749999999999998" bottom="0.78749999999999998" header="0.51180555555555496" footer="0.51180555555555496"/>
  <pageSetup paperSize="9" firstPageNumber="0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1000000}">
          <x14:formula1>
            <xm:f>data!$A$410:$A$411</xm:f>
          </x14:formula1>
          <xm:sqref>C6:C7</xm:sqref>
        </x14:dataValidation>
        <x14:dataValidation type="list" allowBlank="1" showInputMessage="1" showErrorMessage="1" promptTitle="Místo konání veletrhu:" prompt="Vyberte zemi" xr:uid="{1A28C709-E2C4-499E-BE95-7F9153CB8D6C}">
          <x14:formula1>
            <xm:f>data!$A$208:$A$407</xm:f>
          </x14:formula1>
          <xm:sqref>F5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402E7317476534EB168AB6B9AAC1638" ma:contentTypeVersion="6" ma:contentTypeDescription="Vytvoří nový dokument" ma:contentTypeScope="" ma:versionID="7660bff5e88ca45e74195c5d56eab242">
  <xsd:schema xmlns:xsd="http://www.w3.org/2001/XMLSchema" xmlns:xs="http://www.w3.org/2001/XMLSchema" xmlns:p="http://schemas.microsoft.com/office/2006/metadata/properties" xmlns:ns2="c7336ac8-a1f7-42f1-9594-3b891aaf964d" xmlns:ns3="3e72e2d5-bf55-438f-aede-99ad4aa8e215" targetNamespace="http://schemas.microsoft.com/office/2006/metadata/properties" ma:root="true" ma:fieldsID="bde71312b1ff5c1d9b7f9822c9656408" ns2:_="" ns3:_="">
    <xsd:import namespace="c7336ac8-a1f7-42f1-9594-3b891aaf964d"/>
    <xsd:import namespace="3e72e2d5-bf55-438f-aede-99ad4aa8e2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336ac8-a1f7-42f1-9594-3b891aaf96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72e2d5-bf55-438f-aede-99ad4aa8e21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D21931-4E87-4555-8489-B5A980440F3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E4080EA-2117-409C-8BB9-8E360D0F47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8EF832-0440-43A2-9DE2-D3882A62E4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336ac8-a1f7-42f1-9594-3b891aaf964d"/>
    <ds:schemaRef ds:uri="3e72e2d5-bf55-438f-aede-99ad4aa8e2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data</vt:lpstr>
      <vt:lpstr>celkem</vt:lpstr>
      <vt:lpstr>01_veletrh</vt:lpstr>
      <vt:lpstr>02_veletrh</vt:lpstr>
      <vt:lpstr>03_veletrh</vt:lpstr>
      <vt:lpstr>04_veletrh</vt:lpstr>
      <vt:lpstr>05_veletrh</vt:lpstr>
    </vt:vector>
  </TitlesOfParts>
  <Manager/>
  <Company>Ministerstvo průmyslu a obchodu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Vojáčková Šárka</dc:creator>
  <cp:keywords/>
  <dc:description/>
  <cp:lastModifiedBy>Příhoda David</cp:lastModifiedBy>
  <cp:revision>3</cp:revision>
  <dcterms:created xsi:type="dcterms:W3CDTF">2020-02-03T09:51:29Z</dcterms:created>
  <dcterms:modified xsi:type="dcterms:W3CDTF">2024-07-11T12:16:35Z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Ministerstvo průmyslu a obchodu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MSIP_Label_d79dbf13-dba3-469b-a7af-e84a8c38b3fd_Enabled">
    <vt:lpwstr>true</vt:lpwstr>
  </property>
  <property fmtid="{D5CDD505-2E9C-101B-9397-08002B2CF9AE}" pid="10" name="MSIP_Label_d79dbf13-dba3-469b-a7af-e84a8c38b3fd_SetDate">
    <vt:lpwstr>2023-04-03T08:00:03Z</vt:lpwstr>
  </property>
  <property fmtid="{D5CDD505-2E9C-101B-9397-08002B2CF9AE}" pid="11" name="MSIP_Label_d79dbf13-dba3-469b-a7af-e84a8c38b3fd_Method">
    <vt:lpwstr>Standard</vt:lpwstr>
  </property>
  <property fmtid="{D5CDD505-2E9C-101B-9397-08002B2CF9AE}" pid="12" name="MSIP_Label_d79dbf13-dba3-469b-a7af-e84a8c38b3fd_Name">
    <vt:lpwstr>Obecné</vt:lpwstr>
  </property>
  <property fmtid="{D5CDD505-2E9C-101B-9397-08002B2CF9AE}" pid="13" name="MSIP_Label_d79dbf13-dba3-469b-a7af-e84a8c38b3fd_SiteId">
    <vt:lpwstr>7f4d05a7-f98a-4578-9ef7-f80fe5d8a22b</vt:lpwstr>
  </property>
  <property fmtid="{D5CDD505-2E9C-101B-9397-08002B2CF9AE}" pid="14" name="MSIP_Label_d79dbf13-dba3-469b-a7af-e84a8c38b3fd_ActionId">
    <vt:lpwstr>239cf035-99df-413a-8965-d51c8ed075af</vt:lpwstr>
  </property>
  <property fmtid="{D5CDD505-2E9C-101B-9397-08002B2CF9AE}" pid="15" name="MSIP_Label_d79dbf13-dba3-469b-a7af-e84a8c38b3fd_ContentBits">
    <vt:lpwstr>0</vt:lpwstr>
  </property>
  <property fmtid="{D5CDD505-2E9C-101B-9397-08002B2CF9AE}" pid="16" name="ContentTypeId">
    <vt:lpwstr>0x0101005402E7317476534EB168AB6B9AAC1638</vt:lpwstr>
  </property>
</Properties>
</file>